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6335" windowHeight="10650" activeTab="0"/>
  </bookViews>
  <sheets>
    <sheet name="СВОД" sheetId="1" r:id="rId1"/>
    <sheet name="Общее" sheetId="2" r:id="rId2"/>
    <sheet name="Дошкольное" sheetId="3" r:id="rId3"/>
    <sheet name="Дополнительное обр-ие" sheetId="4" r:id="rId4"/>
    <sheet name="Муниципальные показатели" sheetId="5" r:id="rId5"/>
    <sheet name="Лист1" sheetId="6" state="hidden" r:id="rId6"/>
    <sheet name="ФОРМУЛЫ" sheetId="7" state="hidden" r:id="rId7"/>
  </sheets>
  <externalReferences>
    <externalReference r:id="rId10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<sst xmlns="http://schemas.openxmlformats.org/spreadsheetml/2006/main" count="784" uniqueCount="649">
  <si>
    <t>Общие сведения об ОО</t>
  </si>
  <si>
    <t>Тип ОО</t>
  </si>
  <si>
    <t>Вид ОО</t>
  </si>
  <si>
    <t>Созданы коллегиальные органы управления с участием общественности (Да-1, Нет-0)</t>
  </si>
  <si>
    <t>ОО реализует образовательные программы начального общего образования (Да-1, Нет-0)</t>
  </si>
  <si>
    <t>Сведения о контингенте обучающихся</t>
  </si>
  <si>
    <t>Численность обучающихся (включая филиалы)</t>
  </si>
  <si>
    <t>…из них, занимающихся во вторую смену</t>
  </si>
  <si>
    <t>...из них, занимающихся в третью смену</t>
  </si>
  <si>
    <t>...из них пользуются горячим питанием</t>
  </si>
  <si>
    <t>Численность обучающихся (включая филиалы), осваивающих образовательные  программы, соответсвующие требованиям ФГОС начального общего, основного общего, среднего общего образования</t>
  </si>
  <si>
    <t>Численность обучающихся с ОВЗ (включая филиалы) всего</t>
  </si>
  <si>
    <t xml:space="preserve">Численность обучающихся с ОВЗ (включая филиалы) в классах, не являющихся специальными (коррекционными) </t>
  </si>
  <si>
    <t>Численность детей-инвалидов (включая филиалы) всего</t>
  </si>
  <si>
    <t xml:space="preserve">Численность детей-инвалидов (включая филиалы) в классах, не являющихся специальными (коррекционными) </t>
  </si>
  <si>
    <t>Численность учащихся по очной форме обучения (заполняют только вечерние (сменные) ОО)</t>
  </si>
  <si>
    <t>Численность учащихся по заочной форме обучения (заполняют только вечерние (сменные) ОО)</t>
  </si>
  <si>
    <t>Сведения из социологического опроса</t>
  </si>
  <si>
    <t>Численность респондентов (родителей учащихся общеобразовательных организаций), отвечавших на вопрос анкеты "Рассматривали ли Вы при поступлении в данную школу наряду с ней другие возможные варианты или нет? (отметьте, пожалуйста, один ответ)"(социологический опрос родителей учащихся общеобразовательных организаций)</t>
  </si>
  <si>
    <t>…из них выбрали вариант ответа "Нет,т.к. она единственная в нашем населенном пункте"</t>
  </si>
  <si>
    <t>Сведения о работниках ОО</t>
  </si>
  <si>
    <t>Численность пед.работников(без внешних совместителей) (включая филиалы)</t>
  </si>
  <si>
    <t>…из них работают с дошкольниками</t>
  </si>
  <si>
    <t>…из них работают только с дошкольниками</t>
  </si>
  <si>
    <t>численность учителей(без внешних совместителей) (включая филиалы)</t>
  </si>
  <si>
    <t>… из них в возрасте до 35 лет</t>
  </si>
  <si>
    <t>Средняя численность пед.работников (без внешних совместителей), получивших зар.плату за отчетный год (сложите число пед.работников, получивших зар.плату в каждом месяце  отчетного года. и поделите на 12)</t>
  </si>
  <si>
    <t>средняя численность учителей (без внешних совместителей), получивших зар.плату за отчетный год (сложите число учителей, получивших зар.плату в каждом месяце отчетного года и поделите на 12)</t>
  </si>
  <si>
    <t>Общая численность работников (без внешних совместителей)</t>
  </si>
  <si>
    <t xml:space="preserve">Материально-техническое и информационное обеспечение </t>
  </si>
  <si>
    <t>Общая площадь помещений общеобразовательных организаций (включая филиалы; без учета находящихся на капитальном ремонте)</t>
  </si>
  <si>
    <t>Общеобразовательная организация (включая филиалы; без учета находящихся на капитальном ремонте)  имеет:</t>
  </si>
  <si>
    <t>… водопровод (Да-1, Нет-0)</t>
  </si>
  <si>
    <t>… центральное отопление (Да-1, Нет-0)</t>
  </si>
  <si>
    <t>… канализацию (Да-1, Нет-0)</t>
  </si>
  <si>
    <t>… физкультурный зал (Да-1, Нет-0)</t>
  </si>
  <si>
    <t>… плавательный бассейн (Да-1, Нет-0)</t>
  </si>
  <si>
    <t>... скорость подключения к сети Интернет от 1 Мбит/с и выше (Да-1, Нет-0)</t>
  </si>
  <si>
    <t>… пожарные краны и рукава (Да-1, Нет-0)</t>
  </si>
  <si>
    <t>… дымовые извещатели (Да-1, Нет-0)</t>
  </si>
  <si>
    <t>… тревожную кнопку (Да-1, Нет-0)</t>
  </si>
  <si>
    <t>… охрану (Да-1, Нет-0)</t>
  </si>
  <si>
    <t>… систему видеонаблюдения (Да-1, Нет-0)</t>
  </si>
  <si>
    <t>... логопедический пункт или логоп.кабинет (Да-1, Нет-0)</t>
  </si>
  <si>
    <t>... здания, находящиеся в аварийном состоянии (Да-1, Нет-0)</t>
  </si>
  <si>
    <t>…здания, требующие капитального ремонта (Да-1, Нет-0)</t>
  </si>
  <si>
    <t>Общеобразовательная организация (включая филиалы) не находится на капитальном ремонте (Да-1, Нет-0)</t>
  </si>
  <si>
    <t>Число ПК, используемых в учебных целях (включая филиалы; без учета находящихся на капитальном ремонте)</t>
  </si>
  <si>
    <t>…из них имеют доступ к Интернету</t>
  </si>
  <si>
    <t>Сведения о дошкольниках (заполняют школы-сады и ОО с дошкольными группами)</t>
  </si>
  <si>
    <t>ОО реализует образовательные программы дошкольного образования (Да-1, Нет-0)</t>
  </si>
  <si>
    <t>Численность дошкольников в ОО</t>
  </si>
  <si>
    <t>…из них численность дошкольников в возрасте 5-7 лет</t>
  </si>
  <si>
    <t>…из них численность дошкольников в группах крактовременного пребывания</t>
  </si>
  <si>
    <t>…из них численность дошкольников с ОВЗ</t>
  </si>
  <si>
    <t>…из них численность детей инвалидов</t>
  </si>
  <si>
    <t>Среднегодовая численностьдошкольников (сложите число воспитанников на 1-е число каждого месяца отчетного года и поделите на 12)</t>
  </si>
  <si>
    <t>Суммарное число дней, пропущенных дошкольниками ОО (включая филиалы) , по болезни  в отчетный год</t>
  </si>
  <si>
    <t>Финансово-экономическая деятельность ОО</t>
  </si>
  <si>
    <t>Общий объем финансирования ОО за отчетный год</t>
  </si>
  <si>
    <t xml:space="preserve">Объем финансовых средств от приносящей доход деятельности (внебюджетных средств), поступивших в ОО  за отчетный год </t>
  </si>
  <si>
    <t>Фонд начисленной заработной платы за отчетный год педагогических работников (без внешних совместителей)  ОО</t>
  </si>
  <si>
    <t>Фонд начисленной заработной платы за отчетный год учителей (без внешних совместителей) работников ОО</t>
  </si>
  <si>
    <t>ИТОГО</t>
  </si>
  <si>
    <t>ОУ</t>
  </si>
  <si>
    <t>КОД</t>
  </si>
  <si>
    <t>Дата</t>
  </si>
  <si>
    <t>Муниципальное образовательное учреждение средняя общеобразовательная школа № 5 им.О.А.Варенцовой</t>
  </si>
  <si>
    <t>Муниципальное образовательное учреждение средняя общеобразовательная школа № 10</t>
  </si>
  <si>
    <t>Муниципальное образовательное учреждение средняя общеобразовательная школа № 11</t>
  </si>
  <si>
    <t>Муниципальное образовательное учреждение средняя общеобразовательная школа № 17</t>
  </si>
  <si>
    <t>Муниципальное образовательное учреждение средняя общеобразовательная школа № 26</t>
  </si>
  <si>
    <t>Муниципальное образовательное учреждение средняя общеобразовательная школа № 27</t>
  </si>
  <si>
    <t>Муниципальное образовательное учреждение средняя общеобразовательная школа № 29</t>
  </si>
  <si>
    <t>муниципальное образовательное учреждение средняя общеобразовательная школа № 99</t>
  </si>
  <si>
    <t>Муниципальное образовательное учреждение средняя общеобразовательная школа № 39</t>
  </si>
  <si>
    <t>Муниципальное образовательное учреждение средняя общеобразовательная школа № 55</t>
  </si>
  <si>
    <t>муниципальное образовательное учреждение средняя общеобразовательная школа № 56</t>
  </si>
  <si>
    <t>Муниципальное образовательное учреждение средняя общеобразовательная школа № 58 с углубленным изучением предметов естественно-математического цикла</t>
  </si>
  <si>
    <t>Муниципальное образовательное учреждение средняя общеобразовательная школа № 60</t>
  </si>
  <si>
    <t>Муниципальное образовательное учреждение средняя общеобразовательная школа № 62</t>
  </si>
  <si>
    <t>Муниципальное образовательное учреждение средняя общеобразовательная школа № 72</t>
  </si>
  <si>
    <t>Муниципальное образовательное учреждение средняя общеобразовательная школа № 80 с углубленным изучением английского языка</t>
  </si>
  <si>
    <t>Муниципальное образовательное учреждение средняя общеобразовательная школа № 81</t>
  </si>
  <si>
    <t>Муниципальное образовательное учреждение средняя общеобразовательная школа № 87</t>
  </si>
  <si>
    <t>Муниципальное образовательное учреждение средняя общеобразовательная школа № 90</t>
  </si>
  <si>
    <t>Муниципальное образовательное учреждение открытая (сменная) общеобразовательная школа № 95</t>
  </si>
  <si>
    <t>Муниципальное образовательное учреждение гимназия № 2</t>
  </si>
  <si>
    <t>Муниципальное образовательное учреждение начальная школа - детский сад № 115</t>
  </si>
  <si>
    <t>Муниципальное оздоровительное образовательное учреждение санаторная школа-интернат № 10</t>
  </si>
  <si>
    <t>Муниципальное образовательное учреждение средняя общеобразовательная школа № 2</t>
  </si>
  <si>
    <t>муниципальное образовательное учреждение основная общеобразовательная школа № 41</t>
  </si>
  <si>
    <t>муниципальное образовательное учреждение основная общеобразовательная школа № 46</t>
  </si>
  <si>
    <t>Муниципальное образовательное учреждение средняя общеобразовательная школа № 47</t>
  </si>
  <si>
    <t>Муниципальное образовательное учреждение средняя общеобразовательная школа № 48</t>
  </si>
  <si>
    <t>Муниципальное образовательное учреждение основная общеобразовательная школа № 50 имени Валерия Харитонова</t>
  </si>
  <si>
    <t>Муниципальное образовательное учреждение средняя общеобразовательная школа № 51</t>
  </si>
  <si>
    <t>Муниципальное образовательное учреждение средняя общеобразовательная школа № 52</t>
  </si>
  <si>
    <t>Муниципальное образовательное учреждение средняя общеобразовательная школа № 59</t>
  </si>
  <si>
    <t>Муниципальное образовательное учреждение средняя общеобразовательная школа № 67</t>
  </si>
  <si>
    <t>Муниципальное образовательное учреждение средняя общеобразовательная школа № 69</t>
  </si>
  <si>
    <t>Муниципальное образовательное учреждение средняя общеобразовательная школа № 77</t>
  </si>
  <si>
    <t>Муниципальное образовательное учреждение средняя общеобразовательная школа № 83</t>
  </si>
  <si>
    <t>Муниципальное образовательное учреждение средняя общеобразовательная школа № 84 с углубленным изучением английского языка</t>
  </si>
  <si>
    <t>Муниципальное образовательное учреждение открытая (сменная) общеобразовательная школа № 97</t>
  </si>
  <si>
    <t>Муниципальное образовательное учреждение гимназия № 3</t>
  </si>
  <si>
    <t>муниципальное образовательное учреждение вечерняя (сменная) общеобразовательная школа № 16 при ИТУ</t>
  </si>
  <si>
    <t>муниципальное образовательное учреждение вечерняя (сменная) общеобразовательная школа № 21 при ИТУ</t>
  </si>
  <si>
    <t>Муниципальное оздоровительное образовательное учреждение санаторно-лесная школа</t>
  </si>
  <si>
    <t>Муниципальное образовательное учреждение средняя общеобразовательная школа № 1</t>
  </si>
  <si>
    <t>Муниципальное образовательное учреждение средняя общеобразовательная школа № 4 имени Н.А.Некрасова с углубленным изучением английского языка</t>
  </si>
  <si>
    <t>Муниципальное образовательное учреждение средняя общеобразовательная школа № 7</t>
  </si>
  <si>
    <t>Муниципальное образовательное учреждение средняя общеобразовательная школа № 25</t>
  </si>
  <si>
    <t>муниципальное образовательное учреждение средняя общеобразовательная школа № 33 им. К. Маркса с углублённым изучением математики</t>
  </si>
  <si>
    <t xml:space="preserve">Муниципальное образовательное учреждение средняя общеобразовательная школа № 42 имени Николая Петровича Гусева с углубленным изучением французского языка </t>
  </si>
  <si>
    <t>Муниципальное образовательное учреждение средняя общеобразовательная школа № 43 им. А.С. Пушкина с углубленным изучением немецкого языка</t>
  </si>
  <si>
    <t>Муниципальное образовательное учреждение средняя общеобразовательная школа № 49</t>
  </si>
  <si>
    <t>Муниципальное образовательное учреждение средняя общеобразовательная школа № 70</t>
  </si>
  <si>
    <t>Муниципальное образовательное учреждение средняя общеобразовательная школа с углубленным изучением отдельных предметов "Провинциальный колледж"</t>
  </si>
  <si>
    <t>Муниципальное образовательное учреждение средняя общеобразовательная школа № 8</t>
  </si>
  <si>
    <t>Муниципальное образовательное учреждение средняя общеобразовательная школа № 12</t>
  </si>
  <si>
    <t>Муниципальное образовательное учреждение средняя общеобразовательная школа № 13</t>
  </si>
  <si>
    <t>Муниципальное образовательное учреждение средняя общеобразовательная школа № 15</t>
  </si>
  <si>
    <t>Муниципальное образовательное учреждение средняя общеобразовательная школа № 31</t>
  </si>
  <si>
    <t>Муниципальное образовательное учреждение средняя общеобразовательная школа № 32 имени В.В.Терешковой</t>
  </si>
  <si>
    <t>Муниципальное образовательное учреждение средняя общеобразовательная школа № 40</t>
  </si>
  <si>
    <t xml:space="preserve">Муниципальное образовательное учреждение средняя общеобразовательная школа № 53 </t>
  </si>
  <si>
    <t>Муниципальное образовательное учреждение средняя общеобразовательная школа № 75</t>
  </si>
  <si>
    <t>Муниципальное образовательное учреждение открытая (сменная) общеобразовательная школа № 96</t>
  </si>
  <si>
    <t>Муниципальное оздоровительное образовательное учреждение санаторная школа-интернат № 6</t>
  </si>
  <si>
    <t>Муниципальное образовательное учреждение средняя общеобразовательная школа № 3</t>
  </si>
  <si>
    <t>Муниципальное образовательное учреждение средняя общеобразовательная школа № 9 имени Ивана Ткаченко</t>
  </si>
  <si>
    <t>Муниципальное образовательное учреждение средняя общеобразовательная школа № 30 г.Ярославля</t>
  </si>
  <si>
    <t>Муниципальное образовательное учреждение средняя общеобразовательная школа № 36</t>
  </si>
  <si>
    <t>Муниципальное образовательное учреждение средняя общеобразовательная школа № 37 с углубленным изучением английского языка</t>
  </si>
  <si>
    <t>муниципальное образовательное учреждение средняя общеобразовательная школа № 44 г.Ярославля</t>
  </si>
  <si>
    <t>Муниципальное образовательное учреждение средняя общеобразовательная школа № 57 г.Ярославля</t>
  </si>
  <si>
    <t>Муниципальное образовательное учреждение средняя общеобразовательная школа № 71</t>
  </si>
  <si>
    <t>Муниципальное образовательное учреждение средняя общеобразовательная школа № 74 имени Ю.А.Гагарина</t>
  </si>
  <si>
    <t>Муниципальное образовательное учреждение средняя общеобразовательная школа № 76</t>
  </si>
  <si>
    <t>Муниципальное образовательное учреждение открытая (сменная) общеобразовательная школа № 94</t>
  </si>
  <si>
    <t>Муниципальное образовательное учреждение специальная (коррекционная) начальная школа-детский сад № 158</t>
  </si>
  <si>
    <t>муниципальное образовательное учреждение средняя общеобразовательная школа № 6 им. Подвойского</t>
  </si>
  <si>
    <t>Муниципальное образовательное учреждение средняя общеобразовательная школа № 14 им.Лататуева В.Н.</t>
  </si>
  <si>
    <t>Муниципальное образовательное учреждение средняя общеобразовательная школа № 16</t>
  </si>
  <si>
    <t>Муниципальное образовательное учреждение средняя общеобразовательная школа № 18 г.Ярославля</t>
  </si>
  <si>
    <t>Муниципальное образовательное учреждение средняя общеобразовательная школа № 21 имени А.М. Достоевского</t>
  </si>
  <si>
    <t>Муниципальное образовательное учреждение средняя общеобразовательная школа № 23</t>
  </si>
  <si>
    <t>муниципальное образовательное учреждение средняя общеобразовательная школа № 28</t>
  </si>
  <si>
    <t>Муниципальное образовательное учреждение основная общеобразовательная школа № 35</t>
  </si>
  <si>
    <t>муниципальное образовательное учреждение для детей дошкольного и младшего школьного возраста начальная школа-детский сад № 85</t>
  </si>
  <si>
    <t>Муниципальное образовательное учреждение средняя общеобразовательная школа № 66</t>
  </si>
  <si>
    <t>Муниципальное образовательное учреждение средняя общеобразовательная школа № 68</t>
  </si>
  <si>
    <t>Муниципальное образовательное учреждение основная общеобразовательная школа № 73</t>
  </si>
  <si>
    <t>муниципальное образовательное учреждение средняя общеобразовательная школа № 78</t>
  </si>
  <si>
    <t>Муниципальное образовательное учреждение средняя общеобразовательная школа № 88 г.Ярославля</t>
  </si>
  <si>
    <t>Муниципальное образовательное учреждение средняя общеобразовательная школа № 89</t>
  </si>
  <si>
    <t>Муниципальное образовательное учреждение гимназия № 1 г.Ярославля</t>
  </si>
  <si>
    <t>№</t>
  </si>
  <si>
    <t>Сведения о воспитанниках</t>
  </si>
  <si>
    <t>Численность воспитанников</t>
  </si>
  <si>
    <t xml:space="preserve">…из них в возрасте 3-6 лет </t>
  </si>
  <si>
    <t>…из них в возрасте 3 года и старше</t>
  </si>
  <si>
    <t>…из них  численность воспитанников в группах кратковременного пребывания</t>
  </si>
  <si>
    <t>…из них численность детей с ОВЗ</t>
  </si>
  <si>
    <t>…из них численность детей-инвалидов</t>
  </si>
  <si>
    <t xml:space="preserve">Среднегодовая численность воспитанников (включая филиалы)(сложите число воспитанников на 1-е число каждого месяца отчетного года и поделите на 12) </t>
  </si>
  <si>
    <t>Суммарное число дней, пропущенных воспитанниками, по болезни  в год</t>
  </si>
  <si>
    <t>Сведения о работниках</t>
  </si>
  <si>
    <t>Численность пед.работников (без внешних совместителей)</t>
  </si>
  <si>
    <t>Средняя численность пед.работников (без внешних совместителей), получивших зар.плату за весь отчетный год (сложите число пед.работников, получивших зар.плату в каждом месяце  отчетного года. и поделите на 12)</t>
  </si>
  <si>
    <t>Материально-техническое и информационное обеспечение ДОО</t>
  </si>
  <si>
    <t>Общая площадь помещений, используемых для нужд дошкольных образовательных организаций без учета площади помещений, сданных в аренду (субаренду)</t>
  </si>
  <si>
    <t>ДОО (включая филиалы) с учетом находящихся на капитальном ремонте имеет:</t>
  </si>
  <si>
    <t>… водоснабжение (Да-1, Нет-0)</t>
  </si>
  <si>
    <t>... центральное отопление (Да-1, Нет-0)</t>
  </si>
  <si>
    <t>... канализацию (Да-1, Нет-0)</t>
  </si>
  <si>
    <t>... физкультурный зал (Да-1, Нет-0)</t>
  </si>
  <si>
    <t>... закрытый плавательный бассейн (Да-1, Нет-0)</t>
  </si>
  <si>
    <t>Здания ДОО требуют капитального ремонта(Да-1,Нет-0)</t>
  </si>
  <si>
    <t>Здания ДОО находятся в аварийном состоянии(Да-1,Нет-0)</t>
  </si>
  <si>
    <t>Число ПК в ДОО (с учетом находящихся на капитальном ремонте), доступных для использования детьми (включая филиалы)</t>
  </si>
  <si>
    <t>Финансово-экономическая деятельность ДОО</t>
  </si>
  <si>
    <t>Общий объем финансирования ДОО за отчетный год</t>
  </si>
  <si>
    <t xml:space="preserve">Объем финансовых средств от приносящей доход деятельности (внебюджетных средств), поступивших в ДОО за отчетный год </t>
  </si>
  <si>
    <t>Фонд начисленной заработной платы за отчетный год педагогических работников (без внешних совместителей)  ДОО</t>
  </si>
  <si>
    <t>Общие сведения об ОДОД</t>
  </si>
  <si>
    <t>Это музыкальная школа (Да-1, Нет-0)</t>
  </si>
  <si>
    <t>Это художественная школа (Да-1, Нет-0)</t>
  </si>
  <si>
    <t>Это хореографическая школа (Да-1, Нет-0)</t>
  </si>
  <si>
    <t>Это школа искусств (Да-1, Нет-0)</t>
  </si>
  <si>
    <t>Это детская, юношеская спортивная школа (Да-1, Нет-0)</t>
  </si>
  <si>
    <t>Это ОДОД :</t>
  </si>
  <si>
    <t>…работающая по всем видам образовательной деятельности (Да-1, Нет-0)</t>
  </si>
  <si>
    <t>...художественная (Да-1, Нет-0)</t>
  </si>
  <si>
    <t>...эколого-биологическая (Да-1, Нет-0)</t>
  </si>
  <si>
    <t>...туристско-краеведческая (Да-1, Нет-0)</t>
  </si>
  <si>
    <t>...техническая (Да-1, Нет-0)</t>
  </si>
  <si>
    <t>...военно-патриотическая и спортивно-техническая (Да-1, Нет-0)</t>
  </si>
  <si>
    <t>...другое (Да-1, Нет-0)</t>
  </si>
  <si>
    <t>Общая численность детей в ОДОД</t>
  </si>
  <si>
    <t>Сведения о работниках ОДОД</t>
  </si>
  <si>
    <t>Средняя численность пед.работников (без внешних совместителей), получивших зар.плату за отчетный год (сложите число пед.работников, получивших зар.плату в каждом месяце  отчетного года и поделите на 12)</t>
  </si>
  <si>
    <t>Материально-техническое и информационное обеспечение</t>
  </si>
  <si>
    <t>Площадь всех помещений (включая филиалы) в ОДОД</t>
  </si>
  <si>
    <t>В ОДОД (включая филиалы) имеются:</t>
  </si>
  <si>
    <t>... водопровод (Да-1, Нет-0)</t>
  </si>
  <si>
    <t>.. центральное отопление (Да-1, Нет-0)</t>
  </si>
  <si>
    <t>... канализация (Да-1, Нет-0)</t>
  </si>
  <si>
    <t>... филиалы (Да-1, Нет-0)</t>
  </si>
  <si>
    <t>... пожарные рукава и краны (Да-1, Нет-0)</t>
  </si>
  <si>
    <t>... дымовые извещатели (Да-1, Нет-0)</t>
  </si>
  <si>
    <t>...здания, находящиеся в аварийном состоянии (Да-1, Нет-0)</t>
  </si>
  <si>
    <t>...здания, требующие кап.ремонта (Да-1, Нет-0)</t>
  </si>
  <si>
    <t>Число ПК, используемых в учебных целях (включая филиалы)</t>
  </si>
  <si>
    <t>...из них имеют доступ к интернету</t>
  </si>
  <si>
    <t>Численность респондентов (родителей детей,обучающихся в ОДОД), ответивших на вопрос "Выберите из списка то, что по вашему мнению, стало результатом занятий вашего ребенка в кружке, секции, клубе и т.п.?(Ответьте про организацию, в которой Вам была выдана анкета. Если Ваш ребенок посещает несколько кружков, выберите тот, в котором ребенок занимается больше всего или тот, который Вы считаете главным, отметьте не более 3-х вариантов )" школе(социологический опрос для родителей детей, обучающихся в ОДОД)</t>
  </si>
  <si>
    <t>Из них выбравших вариант ответа:</t>
  </si>
  <si>
    <t xml:space="preserve">ребенок приобрел актуальные знания, умения, практические навыки - тому, чему не учат в школе, но очень важно для жизни </t>
  </si>
  <si>
    <t xml:space="preserve">ребенку удалось проявить и развить свой талант, способности </t>
  </si>
  <si>
    <t>ребенок сориентировался в мире профессий, освоил значимые для профессиональной деятельности навыки</t>
  </si>
  <si>
    <t>ребенок смог улучшить свои знания по школьной программе, стал лучше учиться в школе</t>
  </si>
  <si>
    <t>Финансово-экономическая деятельность ОДОД</t>
  </si>
  <si>
    <t>Фонд начисленной заработной платы за отчетный год педагогических работников (без внешних совместителей)  ОДОД</t>
  </si>
  <si>
    <t>Общий объем финансирования ОДОД за отчетный год</t>
  </si>
  <si>
    <t>Объем финансовых средств от приносящей доход деятельности (внебюджетных средств), поступивших в ОДОД за отчетный год</t>
  </si>
  <si>
    <t>Показатель</t>
  </si>
  <si>
    <t>Кол-во</t>
  </si>
  <si>
    <t>Численность детей в возрасте 3-6 лет (число полных лет), стоящих на учете для определения в дошкольные образовательные организации.</t>
  </si>
  <si>
    <t>Численность детей в возрасте от 2 месяцев (численность детей в возрасте от 2 месяцев до 1 года принимается как 10/12 численности детей в возрасте до 1 года) до 7 лет включительно ( на 1 января следующего за отчетным года) *рассчитывается Министерством образования и науки Российской Федерации)</t>
  </si>
  <si>
    <t>Численность воспитанников частных образовательных организаций (включая филиалы), реализующих образовательные программы дошкольного образования</t>
  </si>
  <si>
    <t>Число дошкольных образовательных организаций с учетом находящмхся на капитальном ремонте (без учета филиалов) в отчетном году t</t>
  </si>
  <si>
    <t>Численность постоянного населения в возрасте 7-17 лет (на 1 января следующего за отчетным года)</t>
  </si>
  <si>
    <t>Среднемесячная номинальная начисленная заработная плата в субъекте Российской Федерации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</si>
  <si>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 ) в отчетном году t</t>
  </si>
  <si>
    <t>Число вечерних (сменных) общеобразовательных организаций (включая филиалы) в отчетном году t</t>
  </si>
  <si>
    <t>Число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 ) в году t-1, предшествовавшем отчетному году t</t>
  </si>
  <si>
    <t>Число вечерних (сменных) общеобразовательных организаций (включая филиалы) в году t-1, предшествовавшем отчетному году t</t>
  </si>
  <si>
    <t>Численность учащихся  частных общеобразовательных организаций (включая филиалы) с углубленным изучением отдельных предметов</t>
  </si>
  <si>
    <t xml:space="preserve">Численность учащихся  частных общеобразовательных организаций (включая филиалы) </t>
  </si>
  <si>
    <t>Численность педагогических работников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</t>
  </si>
  <si>
    <t>Численность учителей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</t>
  </si>
  <si>
    <t>Численность учителей (без внешних совместителей) частных общеобразовательных организаций (включая филиалы)  реализующих образовательные программы начального общего, основного общего и среднего общего образования в возрасте до 35 лет</t>
  </si>
  <si>
    <t>Общая площадь помещений частных общеобразовательных организаций (включая филиалы; без учета находящихся на капитальном ремонте)</t>
  </si>
  <si>
    <t>Численность учащихся частных общеобразовательных организаций (включая филиалы)  занимающихся во вторую смену</t>
  </si>
  <si>
    <t>Численность учащихся частных общеобразовательных организаций (включая филиалы)  занимающихся в третью  смену</t>
  </si>
  <si>
    <t>Число  частных общеобразовательных организаций (включая филиалы; без учета находящихся на капитальном ремонте), имеющих водопровод</t>
  </si>
  <si>
    <t>Число  частных общеобразовательных организаций (включая филиалы; без учета находящихся на капитальном ремонте), имеющих центральное отопление</t>
  </si>
  <si>
    <t>Число  частных общеобразовательных организаций (включая филиалы; без учета находящихся на капитальном ремонте), имеющих канализацию</t>
  </si>
  <si>
    <t>Число  частных общеобразовательных организаций (включая филиалы; без учета находящихся на капитальном ремонте) в отчетном году t</t>
  </si>
  <si>
    <t>Число  частных общеобразовательных организаций (включая филиалы; без учета находящихся на капитальном ремонте) в году t-1. предшествовавшем отчетному году t</t>
  </si>
  <si>
    <t>Число компьютеров, используемых в учебных целях, в частных общеобразовательных организациях (включая филиалы; без учета находящихся на капитальном ремонте) в отчетном году t</t>
  </si>
  <si>
    <t>Число компьютеров, используемых в учебных целях, имеющих доступ к Интернету, в частных общеобразовательных организациях (включая филиалы; без учета находящихся на капитальном ремонте) в отчетном году t</t>
  </si>
  <si>
    <t>Число частных общеобразовательных организаций (включая филиалы; без учета находящихся на капитальном ремонте) в отчетном году t, имеющих скорость подключения к сети Интернет от 1 Мбит/с и выше</t>
  </si>
  <si>
    <t>Численность обучающихся с ОВЗ  в классах, не являющихся специальными (коррекционными),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</si>
  <si>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обучающихся с ОВЗ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</si>
  <si>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детей-инвалидов, обучающихся в классах, не являющихся специальными (коррекционными), 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</si>
  <si>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детей-инвалидов, обучающихся в частных общеобразовательных организаций (включая филиалы), реализующих образовательные программы  начального общего, основного общего и среднего общего образования</t>
  </si>
  <si>
    <t>Численность обучающихся в частных общеобразовательных организациях(включая филиалы)  пользующихся горячим питанием</t>
  </si>
  <si>
    <t>Число частных общеобразовательных организаций (включая филиалы), имеющих логопедический пункт или логопедический кабинет</t>
  </si>
  <si>
    <t>Число частных общеобразовательных организаций (включая филиалы), имеющих физкультурные залы</t>
  </si>
  <si>
    <t>Число частных общеобразовательных организаций (включая филиалы), имеющих плавательные бассейны</t>
  </si>
  <si>
    <t>Объем финансирования частных  общеобразовательных организаций (включая филиалы)</t>
  </si>
  <si>
    <t>Среднегодовая численность учащихся частных  общеобразовательных организаций (включая филиалы)(сложите число учащихся на 1-е число каждого месяца 2013 года и поделите на 12)</t>
  </si>
  <si>
    <t>Объем средств от приносящей доход деятельности (внебюджетных средств), поступивших в частные общеобразовательные организации (включая филиалы)</t>
  </si>
  <si>
    <t>Число частных общеобразовательных организаций (включая филиалы; без учета находящихся на капитальном ремонте)  имеющих пожарные краны и рукава</t>
  </si>
  <si>
    <t>Число частных общеобразовательных организаций (включая филиалы; без учета находящихся на капитальном ремонте)  имеющих дымовые извещатели</t>
  </si>
  <si>
    <t>Число частных общеобразовательных организаций (включая филиалы; без учета находящихся на капитальном ремонте)  имеющих "тревожную кнопку"</t>
  </si>
  <si>
    <t>Число частных общеобразовательных организаций (включая филиалы; без учета находящихся на капитальном ремонте)  имеющих охрану</t>
  </si>
  <si>
    <t>Число частных общеобразовательных организаций (включая филиалы; без учета находящихся на капитальном ремонте)  имеющих систему видеонаблюдения</t>
  </si>
  <si>
    <t>Число частных общеобразовательных организаций (включая филиалы; без учета находящихся на капитальном ремонте)  здания которых находятся в аварийном  состоянии</t>
  </si>
  <si>
    <t>Число частных общеобразовательных организаций (включая филиалы; без учета находящихся на капитальном ремонте)  здания которых требуют капитального ремонта</t>
  </si>
  <si>
    <t>Численность населения в возрасте 15-17 лет (на 1 января следующего за отчетным года)</t>
  </si>
  <si>
    <t>Численность населения в возрасте 15-19 лет (на 1 января следующего за отчетным года)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</si>
  <si>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на базе основного общего образования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</si>
  <si>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на базе среднего общего образования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</si>
  <si>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</si>
  <si>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очной форме обучения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</si>
  <si>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очно-заочной форме обучения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</si>
  <si>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по заочной форме обучения (включая экстернат) в частных организациях</t>
  </si>
  <si>
    <t>Численность студентов, обучающихся по образовательным программам среднего профессионального образования-программам подготовки специалистов среднего звена с полным возмещением стоимости обучения в частных организациях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</si>
  <si>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</si>
  <si>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высшее образование</t>
  </si>
  <si>
    <t>Численность преподавателей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</t>
  </si>
  <si>
    <t>Численность преподавателей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высшее образование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</si>
  <si>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высшую квалификационную категорию</t>
  </si>
  <si>
    <t>Численность педагогических работников (без внешних совместителей и работающих по договорам гражданско-правового характера) частных образовательных организаций, реализующих образовательные программы среднего профессонального образования-программы подготовки специалистов среднего звена, имеющих высшую первую категорию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</si>
  <si>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 очной форме обучения за счет средств учредителя в частных организациях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</si>
  <si>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 очной форме обучения по договорам (но без учета краткосрочно обученных) в частных организациях</t>
  </si>
  <si>
    <t xml:space="preserve"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в частных специальных профессиональных учреждениях за счет средств учредителя 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</si>
  <si>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в частных специальных профессиональных учреждениях по договорам</t>
  </si>
  <si>
    <t>Численность обучающихся по образовательным программам среднего профессонального образования-программы подготовки квалифицированных рабочих, служащих по очно-заочной форме обучения и в форме экстерната за счет средств учредителя в частных организациях</t>
  </si>
  <si>
    <t>Численность преподавателей (без внешних совместителей и работающих по договорам гражданско-правового характера) с учетом внутренних совместителей в частных профессиональных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</si>
  <si>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Численность мастеров производственного обучения (без внешних совместителей и работающих по договорам гражданско-правового характера) с учетом внутренних совместителей в частных профессиональных организациях,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</si>
  <si>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Среднемесячная номинальная начисленная заработная плата экономики субъекта Российской Федерации</t>
  </si>
  <si>
    <t>Численность студентов в частных организациях, обучающихся по образовательным программам среднего профессионального образования-программам подготовки специалистов среднего звена, проживающих в общежитиях (включая проживающих в общежитиях сторонних организаций)</t>
  </si>
  <si>
    <t>Численность студентов в частных организациях, обучающихся по образовательным программам среднего профессионального образования-программам подготовки специалистов среднего звена, нуждающихся в общежитиях</t>
  </si>
  <si>
    <t>Численность студентов частных организаций, обучающихся по очной форме</t>
  </si>
  <si>
    <t>Численность студентов частных организаций, обучающихся по заочной форме</t>
  </si>
  <si>
    <t>Число персональных компьютеров, используемых в учебных целях, в частных профессиональных образовательных организациях (включая филиалы), реализующих образовательные программы среднего профессионального обрзования - программы подготовки специалистов среднего звена</t>
  </si>
  <si>
    <t>Число персональных компьютеров, имеющих доступ к интернету, используемых в учебных целях, в частных профессиональных образовательных организациях (включая филиалы), реализующих образовательные программы среднего профессионального обрзования - программы подготовки специалистов среднего звена</t>
  </si>
  <si>
    <t>Число частных профессиональных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 со скоростью передачи данных 2Мбит/с и выше</t>
  </si>
  <si>
    <t>Число частных профессиональных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подключенных к интернету</t>
  </si>
  <si>
    <t>Площадь учебно-лабораторных зданий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 (без учета площади: сданной в аренду или субаренду, находящейся на капитальном ремонте или реконструкции)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</si>
  <si>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имеющих учебно-лабораторные здания и общежития, которые доступны для лиц с ОВЗ, детей-инвалидов и инвалидов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</si>
  <si>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 в отчетном году t</t>
  </si>
  <si>
    <t>Численность студентов очной формы обучения, обучающихся по образовательным программам среднего профессионального образования - программам подготовки специалистов среднего звена, получающих стипендии в частных организациях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</si>
  <si>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отчетном году t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</si>
  <si>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квалифицированных рабочих, служащих в году t-1, предшествовавшем отчетному году t</t>
  </si>
  <si>
    <t>Число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 в году t-1, предшествовавшем отчетному году t</t>
  </si>
  <si>
    <t>Объем финансовых средств от приносящей доход деятельности (внебюджетных средств)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</si>
  <si>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от приносящей доход деятельности (внебюджетных средств) частных профессиональных образовательных организаций, реализующих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</si>
  <si>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</si>
  <si>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от реализации образовательных программ среднего профессионального образования - программ подготовки квалифицированных рабочих, служащих</t>
  </si>
  <si>
    <t>Объем финансовых средств от приносящей доход деятельности (внебюджетных средств)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</si>
  <si>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финансовых средств поступивших в частные профессиональные образовательные организации (включая филиалы), реализующих образовательные программы среднего профессионального образования, на реализацию образовательных программ среднего профессионального образования - программ подготовки специалистов среднего звена</t>
  </si>
  <si>
    <t>Объем средств частных профессиональных образовательных организаций, реализующих образовательные программы среднего профессионального образования - исключительно программы подготовки квалифицированных рабочих, служащих</t>
  </si>
  <si>
    <t>Объем финансовых средств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</si>
  <si>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Число частных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звена, имеющие филиалы, реализующие эти программы</t>
  </si>
  <si>
    <t>Число частных профессиональных образовательных организаций (юридических лиц),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</si>
  <si>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</si>
  <si>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</si>
  <si>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оборудованная охранно-пожарной сигнализацией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</si>
  <si>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</si>
  <si>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</si>
  <si>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Площадь учебно-лабораторных зданий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требующая капитального ремонта</t>
  </si>
  <si>
    <t>Площадь общежитий частных профессиональных образовательных организаций (включая филиалы), реализующих образовательные программы среднего профессионального образования - программы подготовки специалистов среднего звена, находящаяся в аварийном состоянии</t>
  </si>
  <si>
    <t>Численность населения в возрасте 5 - 18 лет на 1 января следующего за отчетным года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</si>
  <si>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</si>
  <si>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водопровод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</si>
  <si>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центральное отопление</t>
  </si>
  <si>
    <t>Число частных образовательных организаций дополнительного образования (включая филиалы), реализующих дополнительные образовательные программы для детей, имеющих канализацию</t>
  </si>
  <si>
    <t>Число частных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отчетном году t</t>
  </si>
  <si>
    <t>Число частных музыкальных, художественных, хореографических школ и школ искусств в отчетном году t</t>
  </si>
  <si>
    <t>Число частных детских, юношеских спортивных школ в отчетном году t</t>
  </si>
  <si>
    <t>Число всех образовательных организаций дополнительного образования (включая филиалы), реализующих дополнительные общеобразовательные программы для детей системы образования в году t-1, предшествовавшем отчетному году t</t>
  </si>
  <si>
    <t>Число частных музыкальных, художественных, хореографических школ и школ искусств в году t-1, предшествовавшем отчетному году t</t>
  </si>
  <si>
    <t>Число частных детских, юношеских спортивных школ в году t-1, предшествовавшем отчетному году t</t>
  </si>
  <si>
    <t>Общий объем финансирования частных образовательных организаций дополнительного образования (включая филиалы), реализующих дополнительные общеобразовательные программы для детей</t>
  </si>
  <si>
    <t>Численность детей, обучающихся в частных образовательных организациях дополнительного образования (включая филиалы)</t>
  </si>
  <si>
    <t>Объем средств от приносящей доход деятельности (внебюджетных средств), поступивших в частные образовательные организации дополнительно образования (включая филиалы), реализующие дополнительные общеобразовательные программы для детей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</si>
  <si>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филиалы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</si>
  <si>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пожарные краны и рукава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</si>
  <si>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имеющих дымовые извещатели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</si>
  <si>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здания которых находятся в аварийном состоянии</t>
  </si>
  <si>
    <t>Число частных организаций дополнительно образования (включая филиалы), реализующих дополнительные общеобразовательные программы для детей, здания которых находятся требуют капитального ремонта</t>
  </si>
  <si>
    <t>Численность занятых в возрасте 25-64 лет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</si>
  <si>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</si>
  <si>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доктора наук</t>
  </si>
  <si>
    <t>Численность профессорско-преподавательского состава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дополнительных профессиональных программ, имеющих ученую степень кандидата наук</t>
  </si>
  <si>
    <t>Стоимость дорогостоящих машин и оборудования (стоимостью свыше 1 млн рублей за ед.) в частных организациях дополнительного профессионального образования (включая филиалы, реализующие дополнительные профессиональные программы)</t>
  </si>
  <si>
    <t>Стоимость машин и оборудования в частных организациях дополнительного профессионального образования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</si>
  <si>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в частных организациях дополнительного профессионального образования  (включая филиалы, реализующие дополнительные профессиональные программы)</t>
  </si>
  <si>
    <t>Число персональных компьютеров, используемых в учебных целях, подключенных к интернету, в частных организациях дополнительного профессионального образования  (включая филиалы, реализующие дополнительные профессиональные программы)</t>
  </si>
  <si>
    <t>Численность слушателей частных организаций дополнительного профессионального образовния (включая филиалы, реализующие дополнительные профессиональные программы)</t>
  </si>
  <si>
    <t>Число частных организаций дополнительного профессионального образования (включая филиалы, реализующие дополнительные профессиональные программы) в отчетном году t</t>
  </si>
  <si>
    <t>Число частных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отчетном году t</t>
  </si>
  <si>
    <t>Число частных организаций дополнительного профессионального образования (включая филиалы, реализующие дополнительные профессиональные программы) в году t-1 предшествовавшем отчетному году t</t>
  </si>
  <si>
    <t>Число частных профессиональных образовательных организаций, реализующих дополнительные профессиональные программы (включая филиалы, реализующие дополнительные профессиональные программы) в году t-1 предшествовавшем отчетному году t</t>
  </si>
  <si>
    <t>Численность лиц с ОВЗ и инвалидов, обученных по дополнительным профессиональным программам в частных организациях</t>
  </si>
  <si>
    <t>Численность обученных по дополнительным профессиональным программам в частных организациях</t>
  </si>
  <si>
    <t>Объем средств, полученных от научных исследований и разработок,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</si>
  <si>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Объем средств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</si>
  <si>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учебно-лабораторных зданий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</si>
  <si>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учебно-лабораторных зданий частных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</si>
  <si>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Площадь общежитий частных организаций дополнительного профессионального образования (включая филиалы, реализующие дополнительные профессиональные программы)</t>
  </si>
  <si>
    <t>Площадь общежитий частных организаций дополнительного профессионального образования (включая филиалы, реализующие дополнительные профессиональные программы), требующая капитального ремонта</t>
  </si>
  <si>
    <t>Численность преподавателей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образовательных программ профессионального обучения</t>
  </si>
  <si>
    <t>Численность преподавателей (без внешних совместителей и работающих по договорам гражданско-правового характера) частных организаций (включая филиалы), осуществляющих образовательную деятельность по реализации образовательных программ профессионального обучения, имеющих высшее образование</t>
  </si>
  <si>
    <t>Стоимость дорогостоящих машин и оборудования (стоимостью свыше 1 млн рублей за ед.) в частных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</si>
  <si>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Стоимость машин и оборудования в частных организациях (включая филиалы), осуществляющих образовательную деятельность по реализации образовательных программ профессионального обучения</t>
  </si>
  <si>
    <t>Число частных общеобразовательных организаций (включая их филиалы), реализующих образовательные программы профессионального обучения</t>
  </si>
  <si>
    <t>Число частных профессиональных образовательных организаций (включая их филиалы), реализующих образовательные программы профессионального обучения</t>
  </si>
  <si>
    <t>Число частных организаций дополнительного образования (включая их филиалы), реализующих образовательные программы профессионального обучения</t>
  </si>
  <si>
    <t>Число частных организаций дополнительного профессионального образования (включая их филиалы), реализующих образовательные программы профессионального обучения</t>
  </si>
  <si>
    <t>Число учебных центров профессиональной квалификации</t>
  </si>
  <si>
    <t>Внутренние затраты на исследования и разработки - всего</t>
  </si>
  <si>
    <t>Численность иностранных студентов частных организаций,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</si>
  <si>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Численность студентов (граждан СНГ) частных организаций, обучающихся по образовательным программам среднего профессионального образования - программам подготовки специалистов среднего звена</t>
  </si>
  <si>
    <t>Число всех общеобразовательных организаций (с учетом частных) (включая филиалы; без учета находящихся на капитальном ремонте; без вечерних (сменных) общеобразовательных организаций)</t>
  </si>
  <si>
    <t>Число всех общеобразовательных организаций (с учетом частных)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</si>
  <si>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Название показателя</t>
  </si>
  <si>
    <t>Значение</t>
  </si>
  <si>
    <t>1.1.1. Доступность дошкольного образования (отношение численности детей в возрасте от 3 до 7 лет, получивших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</si>
  <si>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1.1.2. Охват детей дошкольными образовательными организациями (отношение численности детей, посещающих дошкольные образовательные организации, к численности детей в возрасте от 2 месяцев до 7 лет включительно, скорректированной на численность детей соответствующих возрастов, обучающихся в общеобразовательных организациях)</t>
  </si>
  <si>
    <t>1.1.3. 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</t>
  </si>
  <si>
    <t>1.1. Уровень доступности дошкольного образования и численность населения, получающего дошкольное образование</t>
  </si>
  <si>
    <t>1. Сведения о развитии дошкольного образования</t>
  </si>
  <si>
    <t>1.2. Содержание образовательной деятельности и организация образовательного процесса по образовательным программам дошкольного образования</t>
  </si>
  <si>
    <t>1.2.1. Удельный вес численности детей, обучающихся в группах кратковременного пребывания, в общей численности воспитанников дошкольных образовательных организаций</t>
  </si>
  <si>
    <t>1.3. Кадровое обеспечение дошкольных образовательных организаций и оценка уровня заработной платы педагогических работников</t>
  </si>
  <si>
    <t>1.3.1. Численность воспитанников организаций дошкольного образования в расчете на 1 педагогического работника</t>
  </si>
  <si>
    <t>1.3.2. 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(по государственным и муниципальным образовательным организациям)</t>
  </si>
  <si>
    <t>1.4. Материально-техническое и информационное обеспечение дошкольных образовательных организаций</t>
  </si>
  <si>
    <t>1.4.1. Площадь помещений, используемых непосредственно для нужд дошкольных образовательных организаций, в расчете на одного воспитанника</t>
  </si>
  <si>
    <t>1.4.2. Удельный вес числа организаций, имеющих водоснабжение, центральное отопление, канализацию, в общем числе дошкольных образовательных организаций: водоснабжение; центральное отопление; канализацию</t>
  </si>
  <si>
    <t>1.4.3. Удельный вес числа организаций, имеющих физкультурные залы, в общем числе дошкольных образовательных организаций</t>
  </si>
  <si>
    <t>1.4.4. Удельный вес числа организаций, имеющих закрытые плавательные бассейны, в общем числе дошкольных образовательных организаций</t>
  </si>
  <si>
    <t>1.4.5. Число персональных компьютеров, доступных для использования детьми, в расчете на 100 воспитанников дошкольных образовательных организаций</t>
  </si>
  <si>
    <t>1.5.    Условия получения дошкольного образования лицами с ограниченными возможностями здоровья и инвалидами</t>
  </si>
  <si>
    <t>1.5.1. Удельный вес численности детей с ограниченными возможностями здоровья в общей численности воспитанников дошкольных образовательных организаций</t>
  </si>
  <si>
    <t>1.5.2. Удельный вес численности детей-инвалидов в общей численности воспитанников дошкольных образовательных организаций</t>
  </si>
  <si>
    <t>1.6. Состояние здоровья лиц, обучающихся по программам дошкольного образования</t>
  </si>
  <si>
    <t>1.6.1. Пропущено дней по болезни одним ребенком в дошкольной образовательной организации в год</t>
  </si>
  <si>
    <t>1.7. Изменение сети дошкольных образовательных организаций (в том числе ликвидация и реорганизация организаций, осуществляющих образовательную деятельность)</t>
  </si>
  <si>
    <t>1.7.1. Темп роста числа дошкольных образовательных организаций</t>
  </si>
  <si>
    <t>1.8. Финансово-экономическая деятельность дошкольных образовательных организаций</t>
  </si>
  <si>
    <t>1.8.1. Общий объем финансовых средств, поступивших в дошкольные образовательные организации, в расчете на одного воспитанника</t>
  </si>
  <si>
    <t>1.8.2. Удельный вес финансовых средств от приносящей доход деятельности в общем объеме финансовых средств дошкольных образовательных организаций</t>
  </si>
  <si>
    <t>Примечание</t>
  </si>
  <si>
    <r>
      <t>ЧВ</t>
    </r>
    <r>
      <rPr>
        <vertAlign val="superscript"/>
        <sz val="10"/>
        <color indexed="8"/>
        <rFont val="Times New Roman"/>
        <family val="1"/>
      </rPr>
      <t>Д0</t>
    </r>
  </si>
  <si>
    <r>
      <t>С</t>
    </r>
    <r>
      <rPr>
        <vertAlign val="subscript"/>
        <sz val="14"/>
        <color indexed="8"/>
        <rFont val="Times New Roman"/>
        <family val="1"/>
      </rPr>
      <t>1</t>
    </r>
  </si>
  <si>
    <r>
      <t>В</t>
    </r>
    <r>
      <rPr>
        <vertAlign val="subscript"/>
        <sz val="14"/>
        <color indexed="8"/>
        <rFont val="Times New Roman"/>
        <family val="1"/>
      </rPr>
      <t>д</t>
    </r>
  </si>
  <si>
    <t>1.9. Создание безопасных условий при организации образовательного процесса в дошкольных образовательных организациях</t>
  </si>
  <si>
    <t>1.9.1. Удельный вес числа организаций, здания которых находятся в аварийном состоянии, в общем числе дошкольных образовательных организаций</t>
  </si>
  <si>
    <t>1.9.2. Удельный вес числа организаций, здания которых требуют капитального ремонта, в общем числе дошкольных образовательных организаций</t>
  </si>
  <si>
    <t>2. Сведения о развитии начального общего образования, основного общего образования и среднего общего образования</t>
  </si>
  <si>
    <t>2.1. Уровень доступности начального общего образования, основного общего образования и среднего общего образования и численность населения, получающего начальное общее образование, основное общее образование и среднее общее образование</t>
  </si>
  <si>
    <t>2.1.1. Охват детей начальным общим, основным общим и средним общим образованием (отношение численности учащихся, осваивающих образовательные программы начального общего, основного общего или среднего общего образования, к численности детей в возрасте 7-17 лет)</t>
  </si>
  <si>
    <t>2.1.2. Удельный вес численности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</si>
  <si>
    <t>2.1.3. Оценка родителями учащихся общеобразовательных организаций возможности выбора общеобразовательной организации (оценка удельного веса численности родителей учащихся, отдавших своих детей в конкретную школу по причине отсутствия других вариантов для выбора, в общей численности родителей учащихся общеобразовательных организаций)</t>
  </si>
  <si>
    <t>ФОТ2=</t>
  </si>
  <si>
    <t>стр.4</t>
  </si>
  <si>
    <t>тип=02</t>
  </si>
  <si>
    <t>тип=03</t>
  </si>
  <si>
    <t>тип=04</t>
  </si>
  <si>
    <t>тип=05</t>
  </si>
  <si>
    <t>тип=06</t>
  </si>
  <si>
    <t>тип=07</t>
  </si>
  <si>
    <t>ЧСП2=</t>
  </si>
  <si>
    <r>
      <t>3</t>
    </r>
    <r>
      <rPr>
        <vertAlign val="subscript"/>
        <sz val="14"/>
        <color indexed="8"/>
        <rFont val="Times New Roman"/>
        <family val="1"/>
      </rPr>
      <t>1</t>
    </r>
  </si>
  <si>
    <t>водоснабжение</t>
  </si>
  <si>
    <t>центральное отопление</t>
  </si>
  <si>
    <t>канализация</t>
  </si>
  <si>
    <t>Количество учреждений</t>
  </si>
  <si>
    <t>2.2. Содержание образовательной деятельности и организация образовательного процесса по образовательным программам начального общего образования, основного общего образования и среднего общего образования</t>
  </si>
  <si>
    <t>без частных</t>
  </si>
  <si>
    <t>Число дошкольных образовательных организаций с учетом находящмхся на капитальном ремонте (без учета филиалов) в году t-1  предшествовавшем отчетному t</t>
  </si>
  <si>
    <t>2.2.1. Удельный вес численности лиц, занимающихся во вторую и третью смены, в общей численности учащихся общеобразовательных организаций</t>
  </si>
  <si>
    <t>2.2.2. Удельный вес численности лиц, углубленно изучающих отдельные предметы, в общей численности учащихся общеобразовательных организаций</t>
  </si>
  <si>
    <t>ГОРОД/СЕЛО</t>
  </si>
  <si>
    <t>2.3. Кадровое обеспечение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программ, а также оценка уровня заработной платы педагогических работников</t>
  </si>
  <si>
    <t>Число дней, пропущенных воспитанниками частных дошкольных образовательных организаций по болезни в год</t>
  </si>
  <si>
    <t>Среднегодовая численность воспитанников (включая филиалы)(сложите число воспитанников на 1-е число каждого месяца отчетного года и поделите на 12) частных дошкольных образовательных организаций</t>
  </si>
  <si>
    <t>2.3.1. Численность учащихся в общеобразовательных организациях в расчете на 1 педагогического работника</t>
  </si>
  <si>
    <t>2.3.2. Удельный вес численности учителей в возрасте до 35 лет в общей численности учителей общеобразовательных организаций</t>
  </si>
  <si>
    <t>2.3.3. 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Федерации: педагогических работников - всего; из них учителей</t>
  </si>
  <si>
    <t>2.4. Материально-техническое и информационное обеспечение общеобразовательных организаций, иных организаций, осуществляющих образовательную деятельность в части реализации основных общеобразовательных программ</t>
  </si>
  <si>
    <t>2.4.1. Общая площадь всех помещений общеобразовательных организаций в расчете на одного учащегося</t>
  </si>
  <si>
    <t>2.4.2. Удельный вес числа организаций, имеющих водопровод, центральное отопление, канализацию, в общем числе общеобразовательных организаций: водопровод; центральное отопление; канализацию</t>
  </si>
  <si>
    <t>2.4.3. Число персональных компьютеров, используемых в учебных целях, в расчете на 100 учащихся общеобразовательных организаций: всего; имеющих доступ к Интернету</t>
  </si>
  <si>
    <t>2.4.4. Удельный вес числа общеобразовательных организаций, имеющих скорость подключения к сети Интернет от 1 Мбит/с и выше, в общем числе общеобразовательных организаций, подключенных к сети Интернет</t>
  </si>
  <si>
    <t>2.5. Условия получения начального общего, основного общего и среднего общего образования лицами с ограниченными возможностями здоровья и инвалидами</t>
  </si>
  <si>
    <t>2.5.1. Удельный вес численности детей с ограниченными возможностями здоровья, обучающихся в классах, не являющихся специальными (коррекционными), общеобразовательных организаций, в общей численности детей с ограниченными возможностями здоровья, обучающихся в общеобразовательных организациях</t>
  </si>
  <si>
    <t>2.5.2. 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</si>
  <si>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 Результаты аттестации лиц, обучающихся по образовательным программам начального общегЬ образования, основного общего образования и среднего общего образования</t>
  </si>
  <si>
    <t>стр.12</t>
  </si>
  <si>
    <t>ЧУДН=</t>
  </si>
  <si>
    <t>Численность обучающихся частных образовательных организаций (включая филиалы), реализующих образовательные программы начального общего, основного общего и среднего общего образования, осваивающих образовательные  программы, соответсвующие требованиям ФГОС начального общего, основного общего, среднего общего образования</t>
  </si>
  <si>
    <t>тип=08</t>
  </si>
  <si>
    <t>ЧУ=</t>
  </si>
  <si>
    <t>стр.15</t>
  </si>
  <si>
    <t>вид=0304</t>
  </si>
  <si>
    <t>стр.16</t>
  </si>
  <si>
    <t>Првеч</t>
  </si>
  <si>
    <t>Увеч=</t>
  </si>
  <si>
    <t>У35веч=</t>
  </si>
  <si>
    <t>учителей</t>
  </si>
  <si>
    <t>пед.работников</t>
  </si>
  <si>
    <t>стр.18</t>
  </si>
  <si>
    <t>Плвеч=</t>
  </si>
  <si>
    <t>ЧУОчВеч=</t>
  </si>
  <si>
    <t>ЧУ2веч=</t>
  </si>
  <si>
    <t>ЧУ3веч=</t>
  </si>
  <si>
    <t>ЧУЗаочВеч=</t>
  </si>
  <si>
    <t>водопровод</t>
  </si>
  <si>
    <t>2.6.1. Отношение среднего балла единого государственного экзамена (далее - ЕГЭ) (в расчете на 1 предмет) в 10% общеобразовательных организаций с лучшими результатами ЕГЭ к среднему баллу ЕГЭ (в расчете на 1 предмет) в общеобразовательных организаций с худшими результатами ЕГЭ</t>
  </si>
  <si>
    <t>2.6.2. Среднее значение количества баллов по ЕГЭ, полученных выпускниками, освоившими образовательные программы среднего общего образования: по математике; по русскому языку</t>
  </si>
  <si>
    <t>2.6.3. Среднее значение количества баллов по государственной итоговой аттестации (далее - ГИА), полученны выпускниками, освоившими образовательные программы основного общего образования: по математике; по русскому языку</t>
  </si>
  <si>
    <t>2.6.4. Удельный  вес  численности   выпускников,   освоивших  образовательные  программы  среднего   общефобразования,  получивших  количество  баллов  по  ЕГЭ  ниже  минимального,   в  общей  численности  выпускников, освоивших образовательные программы среднего общего образования, сдававших ЕГЭ: по математике; по русскому языку</t>
  </si>
  <si>
    <t>2.6.5. Удельный вес численности выпускников, освоивших образовательные программы основного общегр образования, получивших количество баллов по ГИА ниже минимального, в общей численности выпускников, освоивших образовательные программы основного общего образования, сдававших ГИА: по математике; по русскому языку</t>
  </si>
  <si>
    <t>стр.19</t>
  </si>
  <si>
    <t>ЧВечЦО=</t>
  </si>
  <si>
    <t>ЧВечК=</t>
  </si>
  <si>
    <t>ЧВечВ=</t>
  </si>
  <si>
    <t>с учетом вечерних и частных</t>
  </si>
  <si>
    <t>всего</t>
  </si>
  <si>
    <t>имеющих доступ к интернету</t>
  </si>
  <si>
    <t>2.7. Состояние здоровья лиц, обучающихся по основным общеобразовательным программам, здоровьесберегающие условия, условия организации физкультурно-оздоровительной и спортивной работы js общеобразовательных организациях, а также в иных организациях, осуществляющих образовательнуф деятельность в части реализации основных общеобразовательных программ</t>
  </si>
  <si>
    <t>2.7.1. Удельный вес лиц, обеспеченных горячим питанием, в общей численности обучающихся общеобразовательных организаций</t>
  </si>
  <si>
    <t>2.7.2. Удельный вес числа организаций, имеющих логопедический пункт или логопедический кабинет, в общем числе общеобразовательных организаций</t>
  </si>
  <si>
    <t>2.7.3. Удельный вес числа организаций, имеющих физкультурные залы, в общем числе общеобразовательных организаций</t>
  </si>
  <si>
    <t>2.7.4. Удельный вес числа организаций, имеющих плавательные бассейны, в общем числе общеобразовательных организаций</t>
  </si>
  <si>
    <t>2.8. Изменение сети организаций, осуществляющих образовательную деятельность по основным общеобразовательным программам (в том числе ликвидация и реорганизация организаций, осуществляющих образовательную деятельность)</t>
  </si>
  <si>
    <t>стр.27</t>
  </si>
  <si>
    <t>ЧВечЛПК</t>
  </si>
  <si>
    <t>ЧВечВСЕГО</t>
  </si>
  <si>
    <t>с учетом частных без вечерних</t>
  </si>
  <si>
    <t>2.8.1. Темп роста числа общеобразовательных организаций</t>
  </si>
  <si>
    <t>2.9. Финансово-экономическая деятельность общеобразовательных организаций, иных организаций осуществляющих образовательную деятельность в части реализации основных общеобразовательных программ</t>
  </si>
  <si>
    <t>2.9.1. Общий объем финансовых средств, поступивших в общеобразовательные организации, в расчете на одного учащегося</t>
  </si>
  <si>
    <t>2.9.2. Удельный вес финансовых средств от приносящей доход деятельности в общем объеме финансовых средств общеобразовательных организаций</t>
  </si>
  <si>
    <t>2.10. Создание безопасных условий при организации образовательного процесса в общеобразовательных организациях</t>
  </si>
  <si>
    <t>2.10.1. Удельный вес числа организаций, имеющих пожарные краны и рукава, в общем числе общеобразовательных организаций</t>
  </si>
  <si>
    <t>2.10.2. Удельный вес числа организаций, имеющих дымовые извещатели, в общем числе общеобразовательных организаций</t>
  </si>
  <si>
    <t>2.10.3. Удельный вес числа организаций, имеющих «тревожную кнопку», в общем числе общеобразовательных организаций</t>
  </si>
  <si>
    <t>2.10.4. Удельный вес числа организаций, имеющих охрану, в общем числе общеобразовательных организаций</t>
  </si>
  <si>
    <t>2.10.5. Удельный вес числа организаций, имеющих систему видеонаблюдения, в общем числе общеобразовательных организаций</t>
  </si>
  <si>
    <t>2.10.6. Удельный вес числа организаций, здания которых находятся в аварийном состоянии, в общем числе общеобразовательных организаций</t>
  </si>
  <si>
    <t>2.10.7. Удельный вес числа организаций, здания которых требуют капитального ремонта, в общем числе общеобразовательных организаций</t>
  </si>
  <si>
    <t>Число общеобразовательных организаций (включая филиалы; без учета находящихся на капитальном ремонте) в отчетном году t</t>
  </si>
  <si>
    <t>Число общеобразовательных организаций (включая филиалы; без учета находящихся на капитальном ремонте) в году t-1. предшествовавшем отчетному году t</t>
  </si>
  <si>
    <t>I. Общее образование</t>
  </si>
  <si>
    <t>Среднегодовая численность учащихся государственных и муниципальных общеобразовательных организаций (включая филиалы) (из КПМО)</t>
  </si>
  <si>
    <t>с учетом вечерних и частных организаций города</t>
  </si>
  <si>
    <t>Число частных городских общеобразовательных организаций (включая филиалы; без учета находящихся на капитальном ремонте)  имеющих пожарные краны и рукава</t>
  </si>
  <si>
    <t xml:space="preserve">Число частных городских общеобразовательных организаций (включая филиалы; без учета находящихся на капитальном ремонте) </t>
  </si>
  <si>
    <t>Число частных городских общеобразовательных организаций (включая филиалы; без учета находящихся на капитальном ремонте)  имеющих дымовые извещатели</t>
  </si>
  <si>
    <t>с учетом вечерних и частных организаций</t>
  </si>
  <si>
    <t>III. Дополнительное образование</t>
  </si>
  <si>
    <t>5. Сведения о развитии дополнительного образования детей и взрослых</t>
  </si>
  <si>
    <t>5.1. Численность населения, обучающегося по дополнительным общеобразовательным программам</t>
  </si>
  <si>
    <t>5.1.1. Охват детей в возрасте 5-18 лет дополнительными общеобразовательными программами (удельный вес численности детей, получающих услуги дополнительного образования, в общей численности детей в возрасте 5-18 лет)</t>
  </si>
  <si>
    <t>5.2. 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</t>
  </si>
  <si>
    <t>5.2.1. Структура численности обучающихся в организациях дополнительного образования по видам образовательной деятельности (удельный вес численности детей, обучающихся в организациях, реализующих дополнительные общеобразовательные программы различных видов, в общей численности детей, обучающихся в организациях, реализующих дополнительные общеобразовательные программы)</t>
  </si>
  <si>
    <t>5.3. Кадровое обеспечение организаций, осуществляющих образовательную деятельность в части ] реализации дополнительных общеобразовательных программ</t>
  </si>
  <si>
    <t>5.3.1. 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i в субъекте Российской Федерации</t>
  </si>
  <si>
    <t>5.4. Материально-техническое и информационное обеспечение образовательных организаций,, осуществляющих образовательную деятельность в части реализации дополнительных общеобразовательных программ</t>
  </si>
  <si>
    <t>Обр</t>
  </si>
  <si>
    <t>Обр1</t>
  </si>
  <si>
    <t>Обр2</t>
  </si>
  <si>
    <t>Обр3</t>
  </si>
  <si>
    <t>Обр4</t>
  </si>
  <si>
    <t>Обр5</t>
  </si>
  <si>
    <t>Обр6</t>
  </si>
  <si>
    <t>Обр7</t>
  </si>
  <si>
    <t>Обр8</t>
  </si>
  <si>
    <t>Культ</t>
  </si>
  <si>
    <t>Спорт</t>
  </si>
  <si>
    <t>...спортивная</t>
  </si>
  <si>
    <t>5.4.1. Общая площадь всех помещений организаций дополнительного образования в расчете на одного обучающегося</t>
  </si>
  <si>
    <t>5.4.2. Удельный вес числа организаций, имеющих водопровод, центральное отопление, канализацию, в общем числе образовательных организаций дополнительного образования: водопровод; центральное отопление; канализацию</t>
  </si>
  <si>
    <t>5.5. Изменение сети организаций, осуществляющих образовательную деятельность по дополнительным общеобразовательным программам (в том числе ликвидация и реорганизация организаций, осуществляющих образовательную деятельность)</t>
  </si>
  <si>
    <t>5.5.1. Темп роста числа образовательных организаций дополнительного образования</t>
  </si>
  <si>
    <t>5.6. Финансово-экономическая деятельность образовательных организаций, осуществляющих образовательную деятельность в части реализации дополнительных общеобразовательных программ</t>
  </si>
  <si>
    <t>5.6.1. Общий объем финансовых средств, поступивших в образовательные организации дополнительного j образования, в расчете на одного обучающегося</t>
  </si>
  <si>
    <t>5.6.2. 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</t>
  </si>
  <si>
    <t>5.7. Структура организаций, осуществляющих образовательную деятельность, реализующих дополнительные общеобразовательные программы (в том числе характеристика их филиалов)</t>
  </si>
  <si>
    <t>5.7.1. Удельный вес числа организаций, имеющих филиалы, в общем числе образовательных организаций дополнительного образования</t>
  </si>
  <si>
    <t>5.8. Создание безопасных условий при организации образовательного процесса в организациях, осуществляющих образовательную деятельность в части реализации дополнительных общеобразовательных программ</t>
  </si>
  <si>
    <t>с частными</t>
  </si>
  <si>
    <t>центральное отпление</t>
  </si>
  <si>
    <t>5.4.3. Число персональных компьютеров, используемых в учебных целях, в расчете на 100 обучающихся| организаций дополнительного образования</t>
  </si>
  <si>
    <t>Число музыкальных, художественных, хореографических школ и школ искусств в году t-1, предшествовавшем отчетному году t</t>
  </si>
  <si>
    <t>Число детских, юношеских спортивных школ в году t-1, предшествовавшем отчетному году t</t>
  </si>
  <si>
    <t>ФОТПр стр.101</t>
  </si>
  <si>
    <t>5.8.1. Удельный вес числа организаций, имеющих пожарные краны и рукава, в общем числе образовательных Организаций дополнительного образования</t>
  </si>
  <si>
    <t>5.8.2. Удельный вес числа организаций, имеющих дымовые извещатели, в общем числе образовательных организаций дополнительного образования</t>
  </si>
  <si>
    <t>5.8.3. Удельный вес числа организаций, здания которых находятся в аварийном состоянии, в общем числе образовательных организаций дополнительного образования</t>
  </si>
  <si>
    <t>5.8.4.   Удельный  вес  числа  организаций,  здания  которых требуют  капитального  ремонта,   в  общем  чис. образовательных организаций дополнительного образования</t>
  </si>
  <si>
    <t>5.9. Учебные и внеучебные достижения лиц, обучающихся по программам дополнительного образования детей</t>
  </si>
  <si>
    <t>5.9.1. Результаты занятий детей в организациях дополнительного образования (оценка удельного веса родителей детей, обучающихся в образовательных организациях дополнительного образования, отметивших различные результа' ъп обучения их детей, в общей численности родителей детей, обучающихся в образовательных организаци ix дополнительного образования): приобретение актуальных знаний, умений, практических навыков обучающими* щ выявление и развитие таланта и способностей обучающихся; профессиональная ориентация, освоение значимых р 1тя профессиональной деятельности навыков обучающимися; улучшение знаний в рамках школьной программы обучающимися</t>
  </si>
  <si>
    <t>не считается, т.к. для всей РФ</t>
  </si>
  <si>
    <t>03</t>
  </si>
  <si>
    <t>0303</t>
  </si>
  <si>
    <t>Русский</t>
  </si>
  <si>
    <t>Математика</t>
  </si>
  <si>
    <t>Физика</t>
  </si>
  <si>
    <t>Химия</t>
  </si>
  <si>
    <t>Информатика</t>
  </si>
  <si>
    <t>Биология</t>
  </si>
  <si>
    <t>История</t>
  </si>
  <si>
    <t>География</t>
  </si>
  <si>
    <t>Английский</t>
  </si>
  <si>
    <t>Немецкий</t>
  </si>
  <si>
    <t>Французский</t>
  </si>
  <si>
    <t>Обществознание</t>
  </si>
  <si>
    <t>Испанский</t>
  </si>
  <si>
    <t>Литература</t>
  </si>
  <si>
    <t>11</t>
  </si>
  <si>
    <t>IV. Дополнительная информация о системе образования</t>
  </si>
  <si>
    <t>8. Сведения об интеграции образования и науки, а также образования и сферы труда</t>
  </si>
  <si>
    <t>8.1.1. Удельный вес сектора организаций высшего образования во внутренних затратах на исследования</t>
  </si>
  <si>
    <t>8.2. Участие организаций различных отраслей экономики в обеспечении и осуществлении образовательной деятельности</t>
  </si>
  <si>
    <t>8.2.1. Оценка представителями организаций реального сектора экономики распространенности их сотрудничества с образовательными организациями, реализующими профессиональные образовательные программы (оценка удельногэ веса организаций реального сектора экономики, сотрудничавших с организациями, реализующими профессиональные образовательные программы, в общем числе организаций реального сектора экономики): исключительно профессиональной подготовки квалифицированных рабочих, служащих; профессиональной подготовки специалисте е среднего звена; бакалавриата, подготовки специалистов, магистратуры</t>
  </si>
  <si>
    <t>9. Сведения об интеграции российского образования с мировым образовательным пространством</t>
  </si>
  <si>
    <t>9.1. Удельный вес численности иностранных студентов в общей численности студентов, обучающихся ео образовательным программам среднего профессионального образования - программам подготовки специалистов</t>
  </si>
  <si>
    <t>9.2. Удельный вес численности иностранных студентов в общей численности студентов, обучающихся п образовательным программам высшего образования - программам бакалавриата, программам специалитета, программа магистратуры: всего, граждане СНГ</t>
  </si>
  <si>
    <t xml:space="preserve">10. Развитие системы оценки качества образования и информационной прозрачности системы образования </t>
  </si>
  <si>
    <t>10.1. Оценка деятельности системы образования гражданами</t>
  </si>
  <si>
    <t xml:space="preserve">        10.1.1. Индекс удовлетворенности населения качеством образования, которое предоставляют образовательны организации</t>
  </si>
  <si>
    <t xml:space="preserve">        10.1.2. Индекс удовлетворенности работодателей качеством подготовки в образовательных организациях профессионального образования</t>
  </si>
  <si>
    <t>10.2. Результаты участия обучающихся в образовательных организациях в российских и международнь тестированиях знаний, конкурсах и олимпиадах</t>
  </si>
  <si>
    <t xml:space="preserve">        10.2.1. Удельный вес численности лиц, достигших базового уровня образовательных достижений международных сопоставительных исследованиях качества образования (изучение качества чтения и понимания текста (PIRLS), исследование качества математического и естественнонаучного общего образования (TIMSS), оценка образовательных достижений учащихся (PISA)), в общей численности российских учащихся общеобразовательнь: организаций</t>
  </si>
  <si>
    <t>10.3. Развитие механизмов государственно-частного управления в системе образования</t>
  </si>
  <si>
    <t xml:space="preserve">       10.3.1. Удельный вес численности студентов образовательных организаций высшего образования, использующь с бразовательный кредит для оплаты обучения, в общей численности обучающихся на платной основе</t>
  </si>
  <si>
    <t xml:space="preserve">       10.3.2. Удельный вес числа общеобразовательных организаций, в которых созданы коллегиальные органы управления, в общем числе общеобразовательных организаций</t>
  </si>
  <si>
    <t>10.4. Развитие региональных систем оценки качества образования</t>
  </si>
  <si>
    <t xml:space="preserve">       10.4.1. Удельный вес образовательных организаций, охваченных инструментами независимой системы оценки качества образования, в общем числе образовательных организаций</t>
  </si>
  <si>
    <t>11. Сведения о создании условий социализации и самореализации молодежи (в том числе лиц, обучающихся по уровням и видам образования)</t>
  </si>
  <si>
    <t>11.1. Социально-демографические характеристики и социальная интеграция</t>
  </si>
  <si>
    <t xml:space="preserve">        11.1.1. Удельный вес населения в возрасте 5-18 лет, охваченного образованием, в общей численности население в возрасте 5-18 лет</t>
  </si>
  <si>
    <t xml:space="preserve">        11.1.2. Структура подготовки кадров по профессиональным образовательным программам (удельный вес численности выпускников, освоивших профессиональные образовательные программы соответствующего уровня общей численности выпускников): образовательные программы среднего профессионального образования программы подготовки квалифицированных рабочих, служащих; образовательные программы среднего профессионального образования - программы подготовки специалистов среднего звена; образовательные программы высшего образования - программы бакалавриата; программы высшего образования - программы подготовки специалитета; образовательные программы высшего образования - программы магистратуры; образовательное программы высшего образования - программы подготовки кадров высшей квалификации</t>
  </si>
  <si>
    <t>11.2. Ценностные ориентации молодежи и ее участие в общественных достижениях</t>
  </si>
  <si>
    <t>11.3. Образование и занятость молодежи</t>
  </si>
  <si>
    <t xml:space="preserve">      11.2.1. Удельный вес численности молодых людей в возрасте от 14 до 30 лет, участвующих в деятельности молодежных общественных объединений, в общей численности молодежи в возрасте от 14 до 30 лет</t>
  </si>
  <si>
    <t xml:space="preserve">      11.3.1. Оценка удельного веса лиц, совмещающих учёбу и работу, в общей численности студентов старших курсоь образовательных организаций высшего образования</t>
  </si>
  <si>
    <t>11.4. Деятельность федеральных органов исполнительной власти и органов исполнительной власи субъектов Российской Федерации по созданию условий социализации и самореализации молодежи</t>
  </si>
  <si>
    <t xml:space="preserve">       11.4.1. Удельный вес численности молодых людей в возрасте от 14 до 30 лет, вовлеченных в реализуемь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молодежи, в общей численности молодежи в возрасте от 1 до 30 лет</t>
  </si>
  <si>
    <t>частные начиная с 2014</t>
  </si>
  <si>
    <t>без СПО</t>
  </si>
  <si>
    <t>не считается, т.к. разрез РФ</t>
  </si>
  <si>
    <t>не считается, т.к. ВО</t>
  </si>
  <si>
    <t>с учетом частных</t>
  </si>
  <si>
    <t>не считается, т.к. СПО</t>
  </si>
  <si>
    <t>Число частных общеобразовательных организаций (включая филиалы; без учета находящихся на капитальном ремонте; без вечерних (сменных) общеобразовательных организаций), в которых созданы коллегиальные органы управления с участием общественности</t>
  </si>
  <si>
    <t>,</t>
  </si>
  <si>
    <t>с учетом ВО</t>
  </si>
  <si>
    <t>09.10</t>
  </si>
  <si>
    <t>10.10</t>
  </si>
  <si>
    <t>0302</t>
  </si>
  <si>
    <t>1103</t>
  </si>
  <si>
    <t>стр.13</t>
  </si>
  <si>
    <t>ЧУФГОСВЕЧ=</t>
  </si>
  <si>
    <t>1 человек</t>
  </si>
  <si>
    <t>не сдавали</t>
  </si>
  <si>
    <t>муниципальное образовательное учреждение Всехсвятская основная общеобразовательная школа</t>
  </si>
  <si>
    <t>муниципальное образовательное учреждение Козская средняя общеобразовательная школа</t>
  </si>
  <si>
    <t>муниципальное образовательное учреждение Николо-Горская основная общеобразовательная школа</t>
  </si>
  <si>
    <t>муниципальное образовательное учреждение Первомайская средняя общеобразовательная школа</t>
  </si>
  <si>
    <t>муниципальное образовательное учреждение Погорельская основная общеобразовательная школа</t>
  </si>
  <si>
    <t>муниципальное образовательное учреждение Пречистенская средняя общеобразовательная школа</t>
  </si>
  <si>
    <t>муниципальное образовательное учреждение Семёновская средняя общеобразовательная школа</t>
  </si>
  <si>
    <t>муниципальное образовательное учреждение Шильпуховская основная общеобразовательная школа</t>
  </si>
  <si>
    <t>муниципальное образовательное учреждение Скалинская основная общеобразовательная школа</t>
  </si>
  <si>
    <t>муниципальное дошкольное образовательное учреждение детский сад общеразвивающего вида "Березка"</t>
  </si>
  <si>
    <t>муниципальное образовательное учреждение детский сад "Колосок"</t>
  </si>
  <si>
    <t>муниципальное образовательное учреждение детский сад "Ладушки"д. Игнатцево</t>
  </si>
  <si>
    <t>муниципальное образовательное учреждение дополнительного образования детей Первомайский Дом детского творчества</t>
  </si>
  <si>
    <t>с</t>
  </si>
  <si>
    <t>Кол-во хат</t>
  </si>
  <si>
    <t>Кол-во детей</t>
  </si>
  <si>
    <t>Средняя заработная плата по Ярославской области, руб.</t>
  </si>
  <si>
    <t>Средняя заработная плата по МР педагогических работников общего образования, руб.</t>
  </si>
  <si>
    <t>Средняя заработная плата по МР учителей общего образования, руб.</t>
  </si>
  <si>
    <t>Средняя заработная плата по МР педагогических работников дошкольного образования, руб.</t>
  </si>
  <si>
    <t>Средняя заработная плата по МР педагогических работников дополнительного образования, руб.</t>
  </si>
  <si>
    <t>численность детей в возрасте 5-7 лет обучающихся в образовательных организациях, реализующих образовательные программы начального общего образования (без учащихся 1 классов) организованных в дошкольных образовательных организациях, обучающихся по образовательным программам начального общего образования</t>
  </si>
  <si>
    <t xml:space="preserve"> - этот показатель в этом году считается только для городских ДОУ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</si>
</sst>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#,##0.00&quot;р.&quot;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0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Consolas"/>
      <family val="3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Consolas"/>
      <family val="3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0" fillId="33" borderId="10" xfId="51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51" applyFont="1" applyFill="1" applyBorder="1" applyAlignment="1">
      <alignment horizontal="left" vertical="top" wrapText="1"/>
      <protection/>
    </xf>
    <xf numFmtId="0" fontId="0" fillId="33" borderId="10" xfId="0" applyFont="1" applyFill="1" applyBorder="1" applyAlignment="1">
      <alignment horizontal="center" vertical="top"/>
    </xf>
    <xf numFmtId="0" fontId="1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1" fillId="0" borderId="10" xfId="0" applyFont="1" applyFill="1" applyBorder="1" applyAlignment="1" applyProtection="1">
      <alignment horizontal="right" textRotation="90" wrapText="1"/>
      <protection/>
    </xf>
    <xf numFmtId="0" fontId="0" fillId="0" borderId="0" xfId="0" applyFont="1" applyFill="1" applyBorder="1" applyAlignment="1" applyProtection="1">
      <alignment horizontal="right" textRotation="90"/>
      <protection/>
    </xf>
    <xf numFmtId="0" fontId="0" fillId="33" borderId="10" xfId="0" applyFont="1" applyFill="1" applyBorder="1" applyAlignment="1">
      <alignment horizontal="right" textRotation="90" wrapText="1"/>
    </xf>
    <xf numFmtId="0" fontId="0" fillId="0" borderId="0" xfId="0" applyAlignment="1">
      <alignment horizontal="right" textRotation="90"/>
    </xf>
    <xf numFmtId="0" fontId="1" fillId="33" borderId="11" xfId="0" applyFont="1" applyFill="1" applyBorder="1" applyAlignment="1">
      <alignment horizontal="center" vertical="top" wrapText="1"/>
    </xf>
    <xf numFmtId="0" fontId="1" fillId="6" borderId="10" xfId="0" applyFont="1" applyFill="1" applyBorder="1" applyAlignment="1" applyProtection="1">
      <alignment wrapText="1"/>
      <protection/>
    </xf>
    <xf numFmtId="0" fontId="0" fillId="6" borderId="10" xfId="0" applyFont="1" applyFill="1" applyBorder="1" applyAlignment="1" applyProtection="1">
      <alignment/>
      <protection/>
    </xf>
    <xf numFmtId="0" fontId="0" fillId="6" borderId="10" xfId="0" applyFill="1" applyBorder="1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 textRotation="90"/>
      <protection/>
    </xf>
    <xf numFmtId="0" fontId="1" fillId="0" borderId="12" xfId="0" applyFont="1" applyFill="1" applyBorder="1" applyAlignment="1" applyProtection="1">
      <alignment wrapText="1"/>
      <protection/>
    </xf>
    <xf numFmtId="0" fontId="0" fillId="0" borderId="10" xfId="0" applyFont="1" applyFill="1" applyBorder="1" applyAlignment="1" applyProtection="1">
      <alignment/>
      <protection/>
    </xf>
    <xf numFmtId="0" fontId="1" fillId="6" borderId="12" xfId="0" applyFont="1" applyFill="1" applyBorder="1" applyAlignment="1" applyProtection="1">
      <alignment wrapText="1"/>
      <protection/>
    </xf>
    <xf numFmtId="0" fontId="0" fillId="6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6" borderId="13" xfId="0" applyFill="1" applyBorder="1" applyAlignment="1">
      <alignment/>
    </xf>
    <xf numFmtId="0" fontId="1" fillId="0" borderId="10" xfId="0" applyFont="1" applyFill="1" applyBorder="1" applyAlignment="1" applyProtection="1">
      <alignment/>
      <protection/>
    </xf>
    <xf numFmtId="0" fontId="4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4" borderId="10" xfId="0" applyFill="1" applyBorder="1" applyAlignment="1">
      <alignment horizontal="center" vertical="center"/>
    </xf>
    <xf numFmtId="0" fontId="0" fillId="4" borderId="10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13" borderId="10" xfId="0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16" borderId="10" xfId="0" applyFill="1" applyBorder="1" applyAlignment="1">
      <alignment horizontal="left" vertical="center"/>
    </xf>
    <xf numFmtId="0" fontId="0" fillId="16" borderId="10" xfId="0" applyFill="1" applyBorder="1" applyAlignment="1">
      <alignment horizontal="left" vertical="center" wrapText="1"/>
    </xf>
    <xf numFmtId="0" fontId="0" fillId="11" borderId="10" xfId="0" applyFill="1" applyBorder="1" applyAlignment="1">
      <alignment horizontal="left" vertical="center" wrapText="1"/>
    </xf>
    <xf numFmtId="0" fontId="0" fillId="31" borderId="10" xfId="0" applyFill="1" applyBorder="1" applyAlignment="1">
      <alignment horizontal="left" vertical="center" wrapText="1"/>
    </xf>
    <xf numFmtId="0" fontId="0" fillId="12" borderId="10" xfId="0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9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3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 horizontal="center" vertical="center"/>
    </xf>
    <xf numFmtId="0" fontId="6" fillId="1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49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35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49" fillId="0" borderId="10" xfId="0" applyFont="1" applyBorder="1" applyAlignment="1">
      <alignment horizontal="left" vertical="center" wrapText="1"/>
    </xf>
    <xf numFmtId="0" fontId="49" fillId="0" borderId="16" xfId="0" applyFont="1" applyBorder="1" applyAlignment="1">
      <alignment vertical="center" wrapText="1"/>
    </xf>
    <xf numFmtId="0" fontId="0" fillId="16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left" vertical="center"/>
    </xf>
    <xf numFmtId="0" fontId="52" fillId="0" borderId="0" xfId="0" applyFont="1" applyAlignment="1">
      <alignment/>
    </xf>
    <xf numFmtId="0" fontId="49" fillId="2" borderId="10" xfId="0" applyFont="1" applyFill="1" applyBorder="1" applyAlignment="1">
      <alignment vertical="center" wrapText="1"/>
    </xf>
    <xf numFmtId="0" fontId="49" fillId="0" borderId="11" xfId="0" applyFont="1" applyBorder="1" applyAlignment="1">
      <alignment horizontal="left" vertical="center" wrapText="1"/>
    </xf>
    <xf numFmtId="0" fontId="0" fillId="37" borderId="0" xfId="0" applyFont="1" applyFill="1" applyBorder="1" applyAlignment="1">
      <alignment horizontal="center" vertical="center"/>
    </xf>
    <xf numFmtId="0" fontId="0" fillId="12" borderId="0" xfId="0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9" fillId="0" borderId="11" xfId="0" applyFont="1" applyBorder="1" applyAlignment="1">
      <alignment vertical="center" wrapText="1"/>
    </xf>
    <xf numFmtId="0" fontId="0" fillId="37" borderId="11" xfId="0" applyFont="1" applyFill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38" borderId="17" xfId="0" applyFont="1" applyFill="1" applyBorder="1" applyAlignment="1">
      <alignment horizontal="right" textRotation="90" wrapText="1"/>
    </xf>
    <xf numFmtId="0" fontId="0" fillId="38" borderId="17" xfId="51" applyFont="1" applyFill="1" applyBorder="1" applyAlignment="1">
      <alignment horizontal="right" textRotation="90" wrapText="1"/>
      <protection/>
    </xf>
    <xf numFmtId="0" fontId="0" fillId="0" borderId="17" xfId="0" applyFont="1" applyFill="1" applyBorder="1" applyAlignment="1">
      <alignment horizontal="left" textRotation="90" wrapText="1"/>
    </xf>
    <xf numFmtId="0" fontId="1" fillId="38" borderId="17" xfId="51" applyFont="1" applyFill="1" applyBorder="1" applyAlignment="1">
      <alignment horizontal="center" vertical="top" wrapText="1"/>
      <protection/>
    </xf>
    <xf numFmtId="0" fontId="1" fillId="38" borderId="17" xfId="0" applyFont="1" applyFill="1" applyBorder="1" applyAlignment="1">
      <alignment horizontal="center" vertical="top"/>
    </xf>
    <xf numFmtId="0" fontId="0" fillId="0" borderId="17" xfId="51" applyFont="1" applyFill="1" applyBorder="1" applyAlignment="1">
      <alignment horizontal="center" vertical="top" wrapText="1"/>
      <protection/>
    </xf>
    <xf numFmtId="0" fontId="1" fillId="38" borderId="17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7" xfId="0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16" fontId="0" fillId="0" borderId="17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14" fontId="0" fillId="0" borderId="17" xfId="0" applyNumberFormat="1" applyFont="1" applyBorder="1" applyAlignment="1">
      <alignment/>
    </xf>
    <xf numFmtId="0" fontId="0" fillId="0" borderId="17" xfId="0" applyFont="1" applyFill="1" applyBorder="1" applyAlignment="1">
      <alignment horizontal="center" vertical="top" wrapText="1"/>
    </xf>
    <xf numFmtId="0" fontId="0" fillId="39" borderId="17" xfId="0" applyFont="1" applyFill="1" applyBorder="1" applyAlignment="1" applyProtection="1">
      <alignment/>
      <protection/>
    </xf>
    <xf numFmtId="0" fontId="0" fillId="39" borderId="17" xfId="0" applyFill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horizontal="justify" vertical="top"/>
      <protection/>
    </xf>
    <xf numFmtId="0" fontId="0" fillId="0" borderId="17" xfId="0" applyFont="1" applyBorder="1" applyAlignment="1">
      <alignment horizontal="right"/>
    </xf>
    <xf numFmtId="0" fontId="0" fillId="0" borderId="17" xfId="0" applyFont="1" applyFill="1" applyBorder="1" applyAlignment="1" applyProtection="1">
      <alignment horizontal="right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 wrapText="1" readingOrder="1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53" fillId="0" borderId="10" xfId="0" applyFont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9" borderId="17" xfId="0" applyFont="1" applyFill="1" applyBorder="1" applyAlignment="1" applyProtection="1">
      <alignment/>
      <protection/>
    </xf>
    <xf numFmtId="0" fontId="1" fillId="39" borderId="17" xfId="0" applyNumberFormat="1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wrapText="1"/>
      <protection/>
    </xf>
    <xf numFmtId="0" fontId="0" fillId="39" borderId="17" xfId="0" applyFont="1" applyFill="1" applyBorder="1" applyAlignment="1" applyProtection="1">
      <alignment horizontal="justify" vertical="top"/>
      <protection/>
    </xf>
    <xf numFmtId="0" fontId="0" fillId="39" borderId="17" xfId="0" applyFill="1" applyBorder="1" applyAlignment="1">
      <alignment horizontal="right"/>
    </xf>
    <xf numFmtId="0" fontId="0" fillId="39" borderId="17" xfId="0" applyNumberFormat="1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horizontal="right"/>
      <protection/>
    </xf>
    <xf numFmtId="0" fontId="0" fillId="39" borderId="18" xfId="0" applyFont="1" applyFill="1" applyBorder="1" applyAlignment="1" applyProtection="1">
      <alignment/>
      <protection/>
    </xf>
    <xf numFmtId="0" fontId="0" fillId="39" borderId="17" xfId="0" applyNumberFormat="1" applyFont="1" applyFill="1" applyBorder="1" applyAlignment="1" applyProtection="1">
      <alignment horizontal="left" wrapText="1" readingOrder="1"/>
      <protection/>
    </xf>
    <xf numFmtId="0" fontId="0" fillId="39" borderId="17" xfId="0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horizontal="right" wrapText="1" readingOrder="1"/>
      <protection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8" xfId="0" applyFont="1" applyFill="1" applyBorder="1" applyAlignment="1" applyProtection="1">
      <alignment/>
      <protection/>
    </xf>
    <xf numFmtId="0" fontId="0" fillId="0" borderId="17" xfId="0" applyBorder="1" applyAlignment="1">
      <alignment horizontal="center" vertical="center"/>
    </xf>
    <xf numFmtId="0" fontId="0" fillId="39" borderId="17" xfId="0" applyNumberFormat="1" applyFont="1" applyFill="1" applyBorder="1" applyAlignment="1" applyProtection="1">
      <alignment horizontal="right" wrapText="1" readingOrder="1"/>
      <protection/>
    </xf>
    <xf numFmtId="0" fontId="9" fillId="39" borderId="17" xfId="0" applyFont="1" applyFill="1" applyBorder="1" applyAlignment="1">
      <alignment vertical="center" wrapText="1"/>
    </xf>
    <xf numFmtId="0" fontId="0" fillId="0" borderId="17" xfId="0" applyNumberFormat="1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0" fillId="0" borderId="17" xfId="0" applyBorder="1" applyAlignment="1">
      <alignment/>
    </xf>
    <xf numFmtId="49" fontId="0" fillId="0" borderId="17" xfId="0" applyNumberFormat="1" applyFont="1" applyBorder="1" applyAlignment="1">
      <alignment wrapText="1"/>
    </xf>
    <xf numFmtId="4" fontId="0" fillId="0" borderId="17" xfId="0" applyNumberFormat="1" applyFont="1" applyFill="1" applyBorder="1" applyAlignment="1" applyProtection="1">
      <alignment/>
      <protection/>
    </xf>
    <xf numFmtId="169" fontId="0" fillId="0" borderId="17" xfId="0" applyNumberFormat="1" applyBorder="1" applyAlignment="1">
      <alignment/>
    </xf>
    <xf numFmtId="2" fontId="0" fillId="0" borderId="17" xfId="0" applyNumberFormat="1" applyFont="1" applyFill="1" applyBorder="1" applyAlignment="1" applyProtection="1">
      <alignment wrapText="1"/>
      <protection/>
    </xf>
    <xf numFmtId="2" fontId="0" fillId="0" borderId="17" xfId="0" applyNumberForma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Border="1" applyAlignment="1">
      <alignment horizontal="right"/>
    </xf>
    <xf numFmtId="0" fontId="0" fillId="38" borderId="17" xfId="51" applyFont="1" applyFill="1" applyBorder="1" applyAlignment="1">
      <alignment vertical="top" wrapText="1"/>
      <protection/>
    </xf>
    <xf numFmtId="0" fontId="0" fillId="38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 applyProtection="1">
      <alignment/>
      <protection/>
    </xf>
    <xf numFmtId="0" fontId="0" fillId="38" borderId="17" xfId="0" applyFont="1" applyFill="1" applyBorder="1" applyAlignment="1">
      <alignment horizontal="right" wrapText="1"/>
    </xf>
    <xf numFmtId="16" fontId="0" fillId="0" borderId="17" xfId="0" applyNumberFormat="1" applyBorder="1" applyAlignment="1">
      <alignment/>
    </xf>
    <xf numFmtId="14" fontId="0" fillId="0" borderId="17" xfId="0" applyNumberFormat="1" applyBorder="1" applyAlignment="1">
      <alignment/>
    </xf>
    <xf numFmtId="0" fontId="1" fillId="39" borderId="17" xfId="51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vertical="top"/>
      <protection/>
    </xf>
    <xf numFmtId="3" fontId="0" fillId="0" borderId="17" xfId="0" applyNumberFormat="1" applyFont="1" applyFill="1" applyBorder="1" applyAlignment="1" applyProtection="1">
      <alignment/>
      <protection/>
    </xf>
    <xf numFmtId="0" fontId="1" fillId="39" borderId="17" xfId="0" applyFont="1" applyFill="1" applyBorder="1" applyAlignment="1" applyProtection="1">
      <alignment/>
      <protection/>
    </xf>
    <xf numFmtId="0" fontId="1" fillId="39" borderId="17" xfId="0" applyFont="1" applyFill="1" applyBorder="1" applyAlignment="1" applyProtection="1">
      <alignment horizontal="center"/>
      <protection/>
    </xf>
    <xf numFmtId="0" fontId="0" fillId="39" borderId="0" xfId="0" applyFont="1" applyFill="1" applyBorder="1" applyAlignment="1" applyProtection="1">
      <alignment/>
      <protection/>
    </xf>
    <xf numFmtId="0" fontId="10" fillId="39" borderId="17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horizontal="justify"/>
      <protection/>
    </xf>
    <xf numFmtId="0" fontId="1" fillId="39" borderId="17" xfId="0" applyFont="1" applyFill="1" applyBorder="1" applyAlignment="1" applyProtection="1">
      <alignment wrapText="1"/>
      <protection/>
    </xf>
    <xf numFmtId="0" fontId="1" fillId="39" borderId="17" xfId="0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horizontal="center" wrapText="1"/>
      <protection/>
    </xf>
    <xf numFmtId="0" fontId="0" fillId="38" borderId="17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wrapText="1"/>
      <protection/>
    </xf>
    <xf numFmtId="0" fontId="0" fillId="0" borderId="17" xfId="0" applyFont="1" applyFill="1" applyBorder="1" applyAlignment="1" applyProtection="1">
      <alignment horizontal="justify"/>
      <protection/>
    </xf>
    <xf numFmtId="0" fontId="0" fillId="0" borderId="17" xfId="0" applyFill="1" applyBorder="1" applyAlignment="1" applyProtection="1">
      <alignment/>
      <protection/>
    </xf>
    <xf numFmtId="4" fontId="0" fillId="0" borderId="17" xfId="0" applyNumberFormat="1" applyBorder="1" applyAlignment="1">
      <alignment/>
    </xf>
    <xf numFmtId="0" fontId="7" fillId="0" borderId="18" xfId="0" applyFont="1" applyBorder="1" applyAlignment="1">
      <alignment wrapText="1"/>
    </xf>
    <xf numFmtId="0" fontId="0" fillId="0" borderId="0" xfId="0" applyFont="1" applyFill="1" applyBorder="1" applyAlignment="1" applyProtection="1">
      <alignment horizontal="right"/>
      <protection/>
    </xf>
    <xf numFmtId="0" fontId="1" fillId="38" borderId="2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/>
      <protection/>
    </xf>
    <xf numFmtId="0" fontId="0" fillId="39" borderId="17" xfId="0" applyFont="1" applyFill="1" applyBorder="1" applyAlignment="1" applyProtection="1">
      <alignment horizontal="left"/>
      <protection/>
    </xf>
    <xf numFmtId="0" fontId="0" fillId="39" borderId="21" xfId="0" applyFont="1" applyFill="1" applyBorder="1" applyAlignment="1" applyProtection="1">
      <alignment horizontal="left"/>
      <protection/>
    </xf>
    <xf numFmtId="0" fontId="0" fillId="39" borderId="19" xfId="0" applyFont="1" applyFill="1" applyBorder="1" applyAlignment="1" applyProtection="1">
      <alignment horizontal="left"/>
      <protection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22" xfId="0" applyFont="1" applyFill="1" applyBorder="1" applyAlignment="1" applyProtection="1">
      <alignment/>
      <protection/>
    </xf>
    <xf numFmtId="0" fontId="0" fillId="39" borderId="22" xfId="0" applyFont="1" applyFill="1" applyBorder="1" applyAlignment="1" applyProtection="1">
      <alignment horizontal="left"/>
      <protection/>
    </xf>
    <xf numFmtId="4" fontId="0" fillId="0" borderId="22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0" fontId="0" fillId="39" borderId="20" xfId="0" applyFont="1" applyFill="1" applyBorder="1" applyAlignment="1" applyProtection="1">
      <alignment/>
      <protection/>
    </xf>
    <xf numFmtId="0" fontId="0" fillId="39" borderId="20" xfId="0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9" borderId="10" xfId="0" applyFont="1" applyFill="1" applyBorder="1" applyAlignment="1" applyProtection="1">
      <alignment horizontal="left"/>
      <protection/>
    </xf>
    <xf numFmtId="0" fontId="0" fillId="39" borderId="10" xfId="0" applyFont="1" applyFill="1" applyBorder="1" applyAlignment="1" applyProtection="1">
      <alignment/>
      <protection/>
    </xf>
    <xf numFmtId="0" fontId="0" fillId="39" borderId="10" xfId="0" applyFont="1" applyFill="1" applyBorder="1" applyAlignment="1" applyProtection="1">
      <alignment/>
      <protection/>
    </xf>
    <xf numFmtId="0" fontId="0" fillId="39" borderId="10" xfId="0" applyFill="1" applyBorder="1" applyAlignment="1">
      <alignment/>
    </xf>
    <xf numFmtId="0" fontId="0" fillId="39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/>
      <protection/>
    </xf>
    <xf numFmtId="2" fontId="0" fillId="0" borderId="10" xfId="0" applyNumberFormat="1" applyFont="1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 horizontal="right" textRotation="90" wrapText="1"/>
      <protection/>
    </xf>
    <xf numFmtId="0" fontId="0" fillId="0" borderId="10" xfId="0" applyFont="1" applyFill="1" applyBorder="1" applyAlignment="1" applyProtection="1">
      <alignment horizontal="right" textRotation="90"/>
      <protection/>
    </xf>
    <xf numFmtId="0" fontId="0" fillId="0" borderId="16" xfId="0" applyFont="1" applyFill="1" applyBorder="1" applyAlignment="1">
      <alignment vertical="center"/>
    </xf>
    <xf numFmtId="0" fontId="0" fillId="38" borderId="10" xfId="0" applyFont="1" applyFill="1" applyBorder="1" applyAlignment="1">
      <alignment horizontal="right" textRotation="90" wrapText="1"/>
    </xf>
    <xf numFmtId="0" fontId="1" fillId="38" borderId="10" xfId="51" applyFont="1" applyFill="1" applyBorder="1" applyAlignment="1">
      <alignment horizontal="center" vertical="top" wrapText="1"/>
      <protection/>
    </xf>
    <xf numFmtId="0" fontId="0" fillId="0" borderId="10" xfId="0" applyFill="1" applyBorder="1" applyAlignment="1">
      <alignment/>
    </xf>
    <xf numFmtId="0" fontId="1" fillId="38" borderId="10" xfId="0" applyFont="1" applyFill="1" applyBorder="1" applyAlignment="1">
      <alignment horizontal="center" vertical="top" wrapText="1"/>
    </xf>
    <xf numFmtId="0" fontId="0" fillId="0" borderId="10" xfId="5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right"/>
    </xf>
    <xf numFmtId="0" fontId="0" fillId="38" borderId="20" xfId="50" applyFont="1" applyFill="1" applyBorder="1" applyAlignment="1">
      <alignment horizontal="right" textRotation="90" wrapText="1"/>
      <protection/>
    </xf>
    <xf numFmtId="0" fontId="1" fillId="38" borderId="10" xfId="50" applyFont="1" applyFill="1" applyBorder="1" applyAlignment="1">
      <alignment horizontal="center" vertical="top" wrapText="1"/>
      <protection/>
    </xf>
    <xf numFmtId="0" fontId="0" fillId="0" borderId="10" xfId="50" applyFont="1" applyFill="1" applyBorder="1" applyAlignment="1" applyProtection="1">
      <alignment/>
      <protection/>
    </xf>
    <xf numFmtId="0" fontId="0" fillId="39" borderId="10" xfId="50" applyFont="1" applyFill="1" applyBorder="1" applyAlignment="1" applyProtection="1">
      <alignment/>
      <protection/>
    </xf>
    <xf numFmtId="0" fontId="0" fillId="0" borderId="10" xfId="50" applyFont="1" applyFill="1" applyBorder="1" applyAlignment="1" applyProtection="1">
      <alignment/>
      <protection/>
    </xf>
    <xf numFmtId="0" fontId="0" fillId="0" borderId="10" xfId="50" applyBorder="1">
      <alignment/>
      <protection/>
    </xf>
    <xf numFmtId="0" fontId="0" fillId="39" borderId="10" xfId="50" applyFont="1" applyFill="1" applyBorder="1" applyAlignment="1" applyProtection="1">
      <alignment/>
      <protection/>
    </xf>
    <xf numFmtId="0" fontId="49" fillId="0" borderId="11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49" fillId="0" borderId="24" xfId="0" applyFont="1" applyFill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0" fillId="9" borderId="10" xfId="0" applyFill="1" applyBorder="1" applyAlignment="1">
      <alignment horizontal="center" textRotation="90" wrapText="1"/>
    </xf>
    <xf numFmtId="0" fontId="0" fillId="19" borderId="10" xfId="0" applyFill="1" applyBorder="1" applyAlignment="1">
      <alignment horizontal="center" textRotation="90" wrapText="1"/>
    </xf>
    <xf numFmtId="0" fontId="0" fillId="4" borderId="10" xfId="0" applyFill="1" applyBorder="1" applyAlignment="1">
      <alignment horizontal="center" textRotation="90" wrapText="1"/>
    </xf>
    <xf numFmtId="0" fontId="0" fillId="9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168" fontId="0" fillId="36" borderId="0" xfId="0" applyNumberFormat="1" applyFill="1" applyAlignment="1">
      <alignment/>
    </xf>
    <xf numFmtId="0" fontId="1" fillId="36" borderId="0" xfId="0" applyFont="1" applyFill="1" applyBorder="1" applyAlignment="1" applyProtection="1">
      <alignment/>
      <protection/>
    </xf>
    <xf numFmtId="0" fontId="1" fillId="36" borderId="10" xfId="0" applyFont="1" applyFill="1" applyBorder="1" applyAlignment="1" applyProtection="1">
      <alignment/>
      <protection/>
    </xf>
    <xf numFmtId="0" fontId="0" fillId="36" borderId="10" xfId="50" applyFont="1" applyFill="1" applyBorder="1" applyAlignment="1" applyProtection="1">
      <alignment/>
      <protection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Обычный_Лист1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dxfs count="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138</xdr:row>
      <xdr:rowOff>0</xdr:rowOff>
    </xdr:from>
    <xdr:to>
      <xdr:col>0</xdr:col>
      <xdr:colOff>0</xdr:colOff>
      <xdr:row>173</xdr:row>
      <xdr:rowOff>95250</xdr:rowOff>
    </xdr:to>
    <xdr:sp>
      <xdr:nvSpPr>
        <xdr:cNvPr id="1" name="Line 4"/>
        <xdr:cNvSpPr>
          <a:spLocks/>
        </xdr:cNvSpPr>
      </xdr:nvSpPr>
      <xdr:spPr>
        <a:xfrm>
          <a:off x="0" y="26860500"/>
          <a:ext cx="0" cy="6705600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0</xdr:colOff>
      <xdr:row>173</xdr:row>
      <xdr:rowOff>95250</xdr:rowOff>
    </xdr:to>
    <xdr:sp>
      <xdr:nvSpPr>
        <xdr:cNvPr id="2" name="Line 3"/>
        <xdr:cNvSpPr>
          <a:spLocks/>
        </xdr:cNvSpPr>
      </xdr:nvSpPr>
      <xdr:spPr>
        <a:xfrm>
          <a:off x="0" y="26860500"/>
          <a:ext cx="0" cy="67056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3;&#1103;%20&#1082;&#1086;&#1087;&#1080;&#1088;&#1086;&#1074;&#1072;&#1085;&#1080;&#1103;%203%20&#1051;&#1102;&#1073;&#1080;&#1084;&#1089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Общее"/>
      <sheetName val="Дошкольное"/>
      <sheetName val="Дополнительное обр-ие"/>
      <sheetName val="Муниципальные показатели"/>
      <sheetName val="Лист1"/>
      <sheetName val="ФОРМУЛ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8.7109375" style="51" customWidth="1"/>
    <col min="2" max="2" width="26.8515625" style="54" bestFit="1" customWidth="1"/>
    <col min="3" max="3" width="35.140625" style="50" customWidth="1"/>
    <col min="4" max="4" width="28.8515625" style="56" customWidth="1"/>
    <col min="5" max="5" width="0" style="50" hidden="1" customWidth="1"/>
    <col min="6" max="16384" width="9.140625" style="50" customWidth="1"/>
  </cols>
  <sheetData>
    <row r="1" spans="1:4" ht="12.75">
      <c r="A1" s="59" t="s">
        <v>381</v>
      </c>
      <c r="B1" s="70"/>
      <c r="C1" s="60" t="s">
        <v>382</v>
      </c>
      <c r="D1" s="60" t="s">
        <v>409</v>
      </c>
    </row>
    <row r="3" ht="20.25">
      <c r="A3" s="87" t="s">
        <v>512</v>
      </c>
    </row>
    <row r="5" ht="15.75">
      <c r="A5" s="57" t="s">
        <v>387</v>
      </c>
    </row>
    <row r="6" spans="1:4" ht="12.75">
      <c r="A6" s="66" t="s">
        <v>386</v>
      </c>
      <c r="B6" s="71"/>
      <c r="C6" s="66"/>
      <c r="D6" s="66"/>
    </row>
    <row r="7" spans="1:4" ht="12.75">
      <c r="A7" s="58"/>
      <c r="B7" s="72"/>
      <c r="C7" s="58"/>
      <c r="D7" s="58"/>
    </row>
    <row r="8" spans="1:5" ht="38.25">
      <c r="A8" s="53" t="s">
        <v>383</v>
      </c>
      <c r="B8" s="73"/>
      <c r="C8" s="83">
        <f>IF(Дошкольное!FW$36=0,(Дошкольное!B7/(Дошкольное!B7+'Муниципальные показатели'!C3))*100,"Недостаточно данных")</f>
        <v>48.62888482632541</v>
      </c>
      <c r="E8" s="76" t="s">
        <v>410</v>
      </c>
    </row>
    <row r="9" spans="1:5" ht="38.25">
      <c r="A9" s="53" t="s">
        <v>384</v>
      </c>
      <c r="B9" s="73"/>
      <c r="C9" s="52">
        <f>IF(Дошкольное!FW$36=0,((Дошкольное!B6+Общее!B56)/('Муниципальные показатели'!C4-'Муниципальные показатели'!C182))*100,"Недостаточно данных")</f>
        <v>59.54106280193236</v>
      </c>
      <c r="E9" s="77" t="s">
        <v>411</v>
      </c>
    </row>
    <row r="10" spans="1:5" ht="25.5">
      <c r="A10" s="53" t="s">
        <v>385</v>
      </c>
      <c r="B10" s="73"/>
      <c r="C10" s="61">
        <f>IF(Дошкольное!FW$36=0,('Муниципальные показатели'!C5/('Муниципальные показатели'!C5+Дошкольное!B6+Общее!B56))*100,"Недостаточно данных")</f>
        <v>0</v>
      </c>
      <c r="E10" s="77" t="s">
        <v>412</v>
      </c>
    </row>
    <row r="11" spans="1:4" ht="12.75">
      <c r="A11" s="64"/>
      <c r="B11" s="73"/>
      <c r="C11" s="65"/>
      <c r="D11" s="63"/>
    </row>
    <row r="12" spans="1:4" ht="12.75" customHeight="1">
      <c r="A12" s="66" t="s">
        <v>388</v>
      </c>
      <c r="B12" s="71"/>
      <c r="C12" s="66"/>
      <c r="D12" s="66"/>
    </row>
    <row r="13" spans="1:4" ht="12.75">
      <c r="A13" s="62"/>
      <c r="B13" s="73"/>
      <c r="C13" s="63"/>
      <c r="D13" s="63"/>
    </row>
    <row r="14" spans="1:5" ht="25.5">
      <c r="A14" s="53" t="s">
        <v>389</v>
      </c>
      <c r="B14" s="73"/>
      <c r="C14" s="52">
        <f>IF(Дошкольное!FW$36=0,((Дошкольное!B9+Общее!B58)/(Дошкольное!B6+Общее!B56))*100,"Недостаточно данных")</f>
        <v>0</v>
      </c>
      <c r="D14" s="63"/>
      <c r="E14" s="55"/>
    </row>
    <row r="15" spans="1:4" ht="12.75">
      <c r="A15" s="64"/>
      <c r="B15" s="73"/>
      <c r="C15" s="65"/>
      <c r="D15" s="63"/>
    </row>
    <row r="16" spans="1:4" ht="12.75" customHeight="1">
      <c r="A16" s="66" t="s">
        <v>390</v>
      </c>
      <c r="B16" s="71"/>
      <c r="C16" s="66"/>
      <c r="D16" s="66"/>
    </row>
    <row r="17" spans="1:4" ht="12.75">
      <c r="A17" s="62"/>
      <c r="B17" s="73"/>
      <c r="C17" s="63"/>
      <c r="D17" s="63"/>
    </row>
    <row r="18" spans="1:5" ht="12.75">
      <c r="A18" s="53" t="s">
        <v>391</v>
      </c>
      <c r="B18" s="90"/>
      <c r="C18" s="83">
        <f>IF(Дошкольное!FW$36=0,(Дошкольное!B6+Общее!B56)/(Дошкольное!B15+Общее!B28),"Недостаточно данных")</f>
        <v>8.649122807017545</v>
      </c>
      <c r="D18" s="81" t="s">
        <v>609</v>
      </c>
      <c r="E18" s="97"/>
    </row>
    <row r="19" spans="1:5" ht="25.5" customHeight="1">
      <c r="A19" s="84" t="s">
        <v>392</v>
      </c>
      <c r="B19" s="73"/>
      <c r="C19" s="52">
        <f>IF(Дошкольное!FW$36=0,100*'Муниципальные показатели'!C179/'Муниципальные показатели'!C177,"Недостаточно данных")</f>
        <v>97.00364396459615</v>
      </c>
      <c r="E19" s="78" t="s">
        <v>430</v>
      </c>
    </row>
    <row r="20" spans="1:8" ht="12.75">
      <c r="A20" s="64"/>
      <c r="B20" s="73"/>
      <c r="C20" s="65"/>
      <c r="H20" s="69"/>
    </row>
    <row r="21" spans="1:4" ht="12.75">
      <c r="A21" s="66" t="s">
        <v>393</v>
      </c>
      <c r="B21" s="71"/>
      <c r="C21" s="66"/>
      <c r="D21" s="66"/>
    </row>
    <row r="22" spans="1:4" ht="12.75">
      <c r="A22" s="62"/>
      <c r="B22" s="73"/>
      <c r="C22" s="63"/>
      <c r="D22" s="63"/>
    </row>
    <row r="23" spans="1:4" ht="12.75">
      <c r="A23" s="53" t="s">
        <v>394</v>
      </c>
      <c r="B23" s="73"/>
      <c r="C23" s="52">
        <f>IF(Дошкольное!FW$36=0,Дошкольное!B19/Дошкольное!B6,"Недостаточно данных")</f>
        <v>9.325876010781672</v>
      </c>
      <c r="D23" s="63"/>
    </row>
    <row r="24" spans="1:4" ht="12.75" customHeight="1">
      <c r="A24" s="267" t="s">
        <v>395</v>
      </c>
      <c r="B24" s="67" t="s">
        <v>431</v>
      </c>
      <c r="C24" s="52">
        <f>IF(Дошкольное!FW$36=0,(Дошкольное!B21/Дошкольное!B$34)*100,"Недостаточно данных")</f>
        <v>100</v>
      </c>
      <c r="D24" s="63"/>
    </row>
    <row r="25" spans="1:4" ht="12.75">
      <c r="A25" s="268"/>
      <c r="B25" s="67" t="s">
        <v>432</v>
      </c>
      <c r="C25" s="52">
        <f>IF(Дошкольное!FW$36=0,(Дошкольное!B22/Дошкольное!B$34)*100,"Недостаточно данных")</f>
        <v>100</v>
      </c>
      <c r="D25" s="63"/>
    </row>
    <row r="26" spans="1:4" ht="12.75">
      <c r="A26" s="269"/>
      <c r="B26" s="67" t="s">
        <v>433</v>
      </c>
      <c r="C26" s="52">
        <f>IF(Дошкольное!FW$36=0,(Дошкольное!B23/Дошкольное!B$34)*100,"Недостаточно данных")</f>
        <v>100</v>
      </c>
      <c r="D26" s="63"/>
    </row>
    <row r="27" spans="1:4" ht="12.75">
      <c r="A27" s="53" t="s">
        <v>396</v>
      </c>
      <c r="B27" s="73"/>
      <c r="C27" s="52">
        <f>IF(Дошкольное!FW$36=0,(Дошкольное!B24/Дошкольное!B$34)*100,"Недостаточно данных")</f>
        <v>66.66666666666666</v>
      </c>
      <c r="D27" s="63"/>
    </row>
    <row r="28" spans="1:4" ht="12.75">
      <c r="A28" s="53" t="s">
        <v>397</v>
      </c>
      <c r="B28" s="73"/>
      <c r="C28" s="52">
        <f>IF(Дошкольное!FW$36=0,(Дошкольное!B25/Дошкольное!B$34)*100,"Недостаточно данных")</f>
        <v>0</v>
      </c>
      <c r="D28" s="63"/>
    </row>
    <row r="29" spans="1:4" ht="12.75">
      <c r="A29" s="53" t="s">
        <v>398</v>
      </c>
      <c r="B29" s="73"/>
      <c r="C29" s="52">
        <f>IF(Дошкольное!FW$36=0,(Дошкольное!B28/Дошкольное!B8)*100,"Недостаточно данных")</f>
        <v>0</v>
      </c>
      <c r="D29" s="63"/>
    </row>
    <row r="30" spans="1:4" ht="12.75">
      <c r="A30" s="64"/>
      <c r="B30" s="73"/>
      <c r="C30" s="65"/>
      <c r="D30" s="63"/>
    </row>
    <row r="31" spans="1:4" ht="12.75">
      <c r="A31" s="66" t="s">
        <v>399</v>
      </c>
      <c r="B31" s="71"/>
      <c r="C31" s="66"/>
      <c r="D31" s="66"/>
    </row>
    <row r="32" spans="1:4" ht="12.75">
      <c r="A32" s="62"/>
      <c r="B32" s="73"/>
      <c r="C32" s="63"/>
      <c r="D32" s="63"/>
    </row>
    <row r="33" spans="1:4" ht="25.5">
      <c r="A33" s="53" t="s">
        <v>400</v>
      </c>
      <c r="B33" s="73"/>
      <c r="C33" s="52">
        <f>IF(Дошкольное!FW$36=0,((Дошкольное!B10+Общее!B59)/(Дошкольное!B6+Общее!B56))*100,"Недостаточно данных")</f>
        <v>1.6227180527383367</v>
      </c>
      <c r="D33" s="63"/>
    </row>
    <row r="34" spans="1:4" ht="12.75">
      <c r="A34" s="53" t="s">
        <v>401</v>
      </c>
      <c r="B34" s="73"/>
      <c r="C34" s="52">
        <f>IF(Дошкольное!FW$36=0,((Дошкольное!B11+Общее!B60)/(Дошкольное!B6+Общее!B56))*100,"Недостаточно данных")</f>
        <v>0</v>
      </c>
      <c r="D34" s="63"/>
    </row>
    <row r="35" spans="1:4" ht="12.75">
      <c r="A35" s="64"/>
      <c r="B35" s="73"/>
      <c r="C35" s="65"/>
      <c r="D35" s="63"/>
    </row>
    <row r="36" spans="1:4" ht="12.75">
      <c r="A36" s="66" t="s">
        <v>402</v>
      </c>
      <c r="B36" s="71"/>
      <c r="C36" s="66"/>
      <c r="D36" s="66"/>
    </row>
    <row r="37" spans="1:4" ht="12.75">
      <c r="A37" s="62"/>
      <c r="B37" s="73"/>
      <c r="C37" s="63"/>
      <c r="D37" s="63"/>
    </row>
    <row r="38" spans="1:4" ht="12.75">
      <c r="A38" s="53" t="s">
        <v>403</v>
      </c>
      <c r="B38" s="73"/>
      <c r="C38" s="286" t="e">
        <f>IF(Дошкольное!FW$36=0,(SUMIF(Дошкольное!C35:FV35,"=г",Дошкольное!C13:FV13)+'Муниципальные показатели'!C8)/(SUMIF(Дошкольное!C35:FV35,"=г",Дошкольное!C12:FV12)+'Муниципальные показатели'!C9),"Недостаточно данных")</f>
        <v>#DIV/0!</v>
      </c>
      <c r="D38" s="90" t="s">
        <v>648</v>
      </c>
    </row>
    <row r="39" spans="1:4" ht="12.75">
      <c r="A39" s="64"/>
      <c r="B39" s="73"/>
      <c r="C39" s="65"/>
      <c r="D39" s="63"/>
    </row>
    <row r="40" spans="1:4" ht="12.75" customHeight="1">
      <c r="A40" s="66" t="s">
        <v>404</v>
      </c>
      <c r="B40" s="71"/>
      <c r="C40" s="66"/>
      <c r="D40" s="66"/>
    </row>
    <row r="41" spans="1:4" ht="12.75">
      <c r="A41" s="62"/>
      <c r="B41" s="73"/>
      <c r="C41" s="63"/>
      <c r="D41" s="63"/>
    </row>
    <row r="42" spans="1:4" ht="12.75">
      <c r="A42" s="53" t="s">
        <v>405</v>
      </c>
      <c r="B42" s="73"/>
      <c r="C42" s="52">
        <f>IF(Дошкольное!FW$36=0,('Муниципальные показатели'!C6/'Муниципальные показатели'!C7)*100,"Недостаточно данных")</f>
        <v>100</v>
      </c>
      <c r="D42" s="63"/>
    </row>
    <row r="43" spans="1:4" ht="12.75">
      <c r="A43" s="64"/>
      <c r="B43" s="73"/>
      <c r="C43" s="65" t="s">
        <v>616</v>
      </c>
      <c r="D43" s="63"/>
    </row>
    <row r="44" spans="1:4" ht="12.75">
      <c r="A44" s="66" t="s">
        <v>406</v>
      </c>
      <c r="B44" s="71"/>
      <c r="C44" s="66"/>
      <c r="D44" s="66"/>
    </row>
    <row r="45" spans="1:4" ht="12.75">
      <c r="A45" s="62"/>
      <c r="B45" s="73"/>
      <c r="C45" s="63"/>
      <c r="D45" s="63"/>
    </row>
    <row r="46" spans="1:4" ht="12.75">
      <c r="A46" s="53" t="s">
        <v>407</v>
      </c>
      <c r="B46" s="73"/>
      <c r="C46" s="52">
        <f>IF(Дошкольное!FW$36=0,Дошкольное!B30/Дошкольное!B12,"Недостаточно данных")</f>
        <v>89147.35376044568</v>
      </c>
      <c r="D46" s="63"/>
    </row>
    <row r="47" spans="1:4" ht="13.5" customHeight="1">
      <c r="A47" s="53" t="s">
        <v>408</v>
      </c>
      <c r="B47" s="73"/>
      <c r="C47" s="52">
        <f>IF(Дошкольное!FW$36=0,(Дошкольное!B31/Дошкольное!B30)*100,"Недостаточно данных")</f>
        <v>7.024143932458232</v>
      </c>
      <c r="D47" s="63"/>
    </row>
    <row r="48" spans="1:4" ht="12.75">
      <c r="A48" s="64"/>
      <c r="B48" s="73"/>
      <c r="C48" s="65"/>
      <c r="D48" s="63"/>
    </row>
    <row r="49" spans="1:4" ht="12.75">
      <c r="A49" s="66" t="s">
        <v>413</v>
      </c>
      <c r="B49" s="71"/>
      <c r="C49" s="66"/>
      <c r="D49" s="66"/>
    </row>
    <row r="50" spans="1:4" ht="12.75">
      <c r="A50" s="62"/>
      <c r="B50" s="73"/>
      <c r="C50" s="63"/>
      <c r="D50" s="63"/>
    </row>
    <row r="51" spans="1:4" ht="12.75">
      <c r="A51" s="53" t="s">
        <v>414</v>
      </c>
      <c r="B51" s="73"/>
      <c r="C51" s="52">
        <f>IF(Дошкольное!FW$36=0,(Дошкольное!B27/Дошкольное!B34)*100,"Недостаточно данных")</f>
        <v>0</v>
      </c>
      <c r="D51" s="63"/>
    </row>
    <row r="52" spans="1:4" ht="12.75">
      <c r="A52" s="53" t="s">
        <v>415</v>
      </c>
      <c r="B52" s="73"/>
      <c r="C52" s="52">
        <f>IF(Дошкольное!FW$36=0,(Дошкольное!B26/Дошкольное!B34)*100,"Недостаточно данных")</f>
        <v>0</v>
      </c>
      <c r="D52" s="63"/>
    </row>
    <row r="53" spans="1:4" ht="12.75">
      <c r="A53" s="62"/>
      <c r="B53" s="73"/>
      <c r="C53" s="63"/>
      <c r="D53" s="63"/>
    </row>
    <row r="54" spans="1:4" ht="12.75">
      <c r="A54" s="62"/>
      <c r="B54" s="73"/>
      <c r="C54" s="63"/>
      <c r="D54" s="63"/>
    </row>
    <row r="55" spans="1:4" ht="31.5">
      <c r="A55" s="68" t="s">
        <v>416</v>
      </c>
      <c r="B55" s="73"/>
      <c r="C55" s="63"/>
      <c r="D55" s="63"/>
    </row>
    <row r="56" spans="1:4" ht="12.75" customHeight="1">
      <c r="A56" s="66" t="s">
        <v>417</v>
      </c>
      <c r="B56" s="71"/>
      <c r="C56" s="66"/>
      <c r="D56" s="66"/>
    </row>
    <row r="58" spans="1:4" ht="25.5">
      <c r="A58" s="53" t="s">
        <v>418</v>
      </c>
      <c r="B58" s="73"/>
      <c r="C58" s="83">
        <f>IF(Общее!CP$73=0,100*Общее!B11/'Муниципальные показатели'!C12,"Недостаточно данных")</f>
        <v>80.28846153846153</v>
      </c>
      <c r="D58" s="90" t="s">
        <v>610</v>
      </c>
    </row>
    <row r="59" spans="1:4" ht="25.5">
      <c r="A59" s="53" t="s">
        <v>419</v>
      </c>
      <c r="B59" s="73"/>
      <c r="C59" s="83">
        <f>IF(Общее!CP$73=0,((Общее!B15-ФОРМУЛЫ!H6+'Муниципальные показатели'!C11)/(Общее!B11-ФОРМУЛЫ!H5+'Муниципальные показатели'!C19))*100,"Недостаточно данных")</f>
        <v>38.622754491017965</v>
      </c>
      <c r="D59" s="63"/>
    </row>
    <row r="60" spans="1:5" ht="38.25" hidden="1">
      <c r="A60" s="53" t="s">
        <v>420</v>
      </c>
      <c r="B60" s="73"/>
      <c r="C60" s="106"/>
      <c r="D60" s="112" t="s">
        <v>611</v>
      </c>
      <c r="E60" s="107"/>
    </row>
    <row r="61" spans="1:4" ht="12.75">
      <c r="A61" s="64"/>
      <c r="B61" s="73"/>
      <c r="C61" s="65"/>
      <c r="D61" s="63"/>
    </row>
    <row r="62" spans="1:4" ht="25.5">
      <c r="A62" s="66" t="s">
        <v>435</v>
      </c>
      <c r="B62" s="71"/>
      <c r="C62" s="66"/>
      <c r="D62" s="66"/>
    </row>
    <row r="63" spans="1:4" ht="12.75">
      <c r="A63" s="62"/>
      <c r="B63" s="73"/>
      <c r="C63" s="63"/>
      <c r="D63" s="63"/>
    </row>
    <row r="64" spans="1:4" ht="12.75">
      <c r="A64" s="53" t="s">
        <v>438</v>
      </c>
      <c r="B64" s="73"/>
      <c r="C64" s="52">
        <f>IF(Общее!CP$73=0,((Общее!B12+Общее!B13+'Муниципальные показатели'!C24+'Муниципальные показатели'!C25)/(Общее!B11+'Муниципальные показатели'!C19))*100,"Недостаточно данных")</f>
        <v>4.790419161676647</v>
      </c>
      <c r="D64" s="63"/>
    </row>
    <row r="65" spans="1:4" ht="12.75">
      <c r="A65" s="53" t="s">
        <v>439</v>
      </c>
      <c r="B65" s="73"/>
      <c r="C65" s="52">
        <f>IF(Общее!CP$73=0,((ФОРМУЛЫ!C8+'Муниципальные показатели'!C18)/(Общее!B11-ФОРМУЛЫ!H5+'Муниципальные показатели'!C19))*100,"Недостаточно данных")</f>
        <v>0</v>
      </c>
      <c r="D65" s="63"/>
    </row>
    <row r="66" spans="1:4" ht="12.75">
      <c r="A66" s="64"/>
      <c r="B66" s="73"/>
      <c r="C66" s="65"/>
      <c r="D66" s="63"/>
    </row>
    <row r="67" spans="1:4" ht="38.25">
      <c r="A67" s="66" t="s">
        <v>441</v>
      </c>
      <c r="B67" s="71"/>
      <c r="C67" s="66"/>
      <c r="D67" s="66"/>
    </row>
    <row r="68" spans="1:4" ht="12.75">
      <c r="A68" s="62"/>
      <c r="B68" s="73"/>
      <c r="C68" s="63"/>
      <c r="D68" s="63"/>
    </row>
    <row r="69" spans="1:4" ht="12.75">
      <c r="A69" s="53" t="s">
        <v>444</v>
      </c>
      <c r="B69" s="73"/>
      <c r="C69" s="52">
        <f>IF(Общее!CP$73=0,(Общее!B11-ФОРМУЛЫ!H5+'Муниципальные показатели'!C19)/(Общее!B26-ФОРМУЛЫ!H10+'Муниципальные показатели'!C20),"Недостаточно данных")</f>
        <v>6.464516129032258</v>
      </c>
      <c r="D69" s="63"/>
    </row>
    <row r="70" spans="1:4" ht="12.75">
      <c r="A70" s="53" t="s">
        <v>445</v>
      </c>
      <c r="B70" s="73"/>
      <c r="C70" s="52">
        <f>IF(Общее!CP$73=0,((Общее!B30-ФОРМУЛЫ!H11+'Муниципальные показатели'!C22)/(Общее!B29-ФОРМУЛЫ!H12+'Муниципальные показатели'!C21))*100,"Недостаточно данных")</f>
        <v>4.724409448818897</v>
      </c>
      <c r="D70" s="63"/>
    </row>
    <row r="71" spans="1:4" ht="12.75">
      <c r="A71" s="267" t="s">
        <v>446</v>
      </c>
      <c r="B71" s="67" t="s">
        <v>467</v>
      </c>
      <c r="C71" s="52">
        <f>IF(Общее!CP$73=0,100*'Муниципальные показатели'!C178/'Муниципальные показатели'!C176,"Недостаточно данных")</f>
        <v>94.35863095238095</v>
      </c>
      <c r="D71" s="63"/>
    </row>
    <row r="72" spans="1:4" ht="12.75">
      <c r="A72" s="269"/>
      <c r="B72" s="67" t="s">
        <v>468</v>
      </c>
      <c r="C72" s="52">
        <f>IF(Общее!CP$73=0,(100*'Муниципальные показатели'!C177/'Муниципальные показатели'!C176),"Недостаточно данных")</f>
        <v>93.80558473389355</v>
      </c>
      <c r="D72" s="63"/>
    </row>
    <row r="73" spans="1:4" ht="12.75">
      <c r="A73" s="64"/>
      <c r="B73" s="73"/>
      <c r="C73" s="65"/>
      <c r="D73" s="63"/>
    </row>
    <row r="74" spans="1:4" ht="25.5">
      <c r="A74" s="66" t="s">
        <v>447</v>
      </c>
      <c r="B74" s="71"/>
      <c r="C74" s="66"/>
      <c r="D74" s="66"/>
    </row>
    <row r="75" spans="1:4" ht="12.75">
      <c r="A75" s="62"/>
      <c r="B75" s="73"/>
      <c r="C75" s="63"/>
      <c r="D75" s="63"/>
    </row>
    <row r="76" spans="1:4" ht="12.75">
      <c r="A76" s="53" t="s">
        <v>448</v>
      </c>
      <c r="B76" s="73"/>
      <c r="C76" s="52">
        <f>IF(Общее!CP$73=0,(Общее!B35+'Муниципальные показатели'!C23)/(Общее!B11-ФОРМУЛЫ!H5+'Муниципальные показатели'!C19-Общее!B12+ФОРМУЛЫ!H15-'Муниципальные показатели'!C24-Общее!B13+ФОРМУЛЫ!H16-'Муниципальные показатели'!C25+ФОРМУЛЫ!H17+0.1*ФОРМУЛЫ!H18),"Недостаточно данных")</f>
        <v>20.10587002096436</v>
      </c>
      <c r="D76" s="63"/>
    </row>
    <row r="77" spans="1:4" ht="12.75">
      <c r="A77" s="267" t="s">
        <v>449</v>
      </c>
      <c r="B77" s="67" t="s">
        <v>475</v>
      </c>
      <c r="C77" s="52">
        <f>IF(Общее!CP$73=0,100*(Общее!B37+'Муниципальные показатели'!C26)/(Общее!$B$69+'Муниципальные показатели'!$C$29),"Недостаточно данных")</f>
        <v>100</v>
      </c>
      <c r="D77" s="63"/>
    </row>
    <row r="78" spans="1:4" ht="12.75">
      <c r="A78" s="268"/>
      <c r="B78" s="67" t="s">
        <v>432</v>
      </c>
      <c r="C78" s="52">
        <f>IF(Общее!CP$73=0,100*(Общее!B38+'Муниципальные показатели'!C27)/(Общее!$B$69+'Муниципальные показатели'!$C$29),"Недостаточно данных")</f>
        <v>100</v>
      </c>
      <c r="D78" s="63"/>
    </row>
    <row r="79" spans="1:4" ht="12.75">
      <c r="A79" s="268"/>
      <c r="B79" s="67" t="s">
        <v>433</v>
      </c>
      <c r="C79" s="52">
        <f>IF(Общее!CP$73=0,100*(Общее!B39+'Муниципальные показатели'!C28)/(Общее!$B$69+'Муниципальные показатели'!$C$29),"Недостаточно данных")</f>
        <v>100</v>
      </c>
      <c r="D79" s="63"/>
    </row>
    <row r="80" spans="1:4" ht="12.75">
      <c r="A80" s="267" t="s">
        <v>450</v>
      </c>
      <c r="B80" s="67" t="s">
        <v>486</v>
      </c>
      <c r="C80" s="52">
        <f>IF(Общее!CP$73=0,100*(Общее!B52+'Муниципальные показатели'!C31)/(Общее!$B$11+'Муниципальные показатели'!$C$19),"Недостаточно данных")</f>
        <v>24.65069860279441</v>
      </c>
      <c r="D80" s="63"/>
    </row>
    <row r="81" spans="1:4" ht="12.75">
      <c r="A81" s="269"/>
      <c r="B81" s="67" t="s">
        <v>487</v>
      </c>
      <c r="C81" s="52">
        <f>IF(Общее!CP$73=0,100*(Общее!B53+'Муниципальные показатели'!C32)/(Общее!$B$11+'Муниципальные показатели'!$C$19),"Недостаточно данных")</f>
        <v>18.063872255489024</v>
      </c>
      <c r="D81" s="63"/>
    </row>
    <row r="82" spans="1:4" ht="25.5">
      <c r="A82" s="53" t="s">
        <v>451</v>
      </c>
      <c r="B82" s="73"/>
      <c r="C82" s="52">
        <f>IF(Общее!CP$73=0,100*(Общее!B42+'Муниципальные показатели'!C33)/(Общее!B69+'Муниципальные показатели'!C29),"Недостаточно данных")</f>
        <v>100</v>
      </c>
      <c r="D82" s="63"/>
    </row>
    <row r="83" spans="1:4" ht="12.75">
      <c r="A83" s="64"/>
      <c r="B83" s="73"/>
      <c r="C83" s="65"/>
      <c r="D83" s="63"/>
    </row>
    <row r="84" spans="1:4" ht="25.5">
      <c r="A84" s="66" t="s">
        <v>452</v>
      </c>
      <c r="B84" s="71"/>
      <c r="C84" s="66"/>
      <c r="D84" s="66"/>
    </row>
    <row r="85" spans="1:4" ht="12.75">
      <c r="A85" s="62"/>
      <c r="B85" s="73"/>
      <c r="C85" s="63"/>
      <c r="D85" s="63"/>
    </row>
    <row r="86" spans="1:4" ht="38.25">
      <c r="A86" s="53" t="s">
        <v>453</v>
      </c>
      <c r="B86" s="73"/>
      <c r="C86" s="52">
        <f>IF(Общее!CP$73=0,100*(Общее!B17+'Муниципальные показатели'!C34)/(Общее!B16+'Муниципальные показатели'!C35),"Недостаточно данных")</f>
        <v>60.16949152542373</v>
      </c>
      <c r="D86" s="63"/>
    </row>
    <row r="87" spans="1:4" ht="25.5">
      <c r="A87" s="53" t="s">
        <v>454</v>
      </c>
      <c r="B87" s="73"/>
      <c r="C87" s="52">
        <f>IF(Общее!CP$73=0,100*(Общее!B19+'Муниципальные показатели'!C36)/(Общее!B18+'Муниципальные показатели'!C37),"Недостаточно данных")</f>
        <v>76.92307692307692</v>
      </c>
      <c r="D87" s="63"/>
    </row>
    <row r="88" spans="1:4" ht="12.75">
      <c r="A88" s="64"/>
      <c r="B88" s="73"/>
      <c r="C88" s="65"/>
      <c r="D88" s="63"/>
    </row>
    <row r="89" spans="1:4" ht="25.5">
      <c r="A89" s="66" t="s">
        <v>455</v>
      </c>
      <c r="B89" s="71"/>
      <c r="C89" s="66"/>
      <c r="D89" s="66"/>
    </row>
    <row r="90" spans="1:4" ht="12.75">
      <c r="A90" s="62"/>
      <c r="B90" s="73"/>
      <c r="C90" s="63"/>
      <c r="D90" s="63"/>
    </row>
    <row r="91" spans="1:4" ht="12.75">
      <c r="A91" s="261" t="s">
        <v>476</v>
      </c>
      <c r="B91" s="105" t="s">
        <v>565</v>
      </c>
      <c r="C91" s="120">
        <v>0.9916247906197655</v>
      </c>
      <c r="D91" s="247"/>
    </row>
    <row r="92" spans="1:4" ht="12.75">
      <c r="A92" s="262"/>
      <c r="B92" s="105" t="s">
        <v>566</v>
      </c>
      <c r="C92" s="120">
        <v>1.231607629427793</v>
      </c>
      <c r="D92" s="247"/>
    </row>
    <row r="93" spans="1:4" ht="12.75">
      <c r="A93" s="262"/>
      <c r="B93" s="105" t="s">
        <v>567</v>
      </c>
      <c r="C93" s="120"/>
      <c r="D93" s="247" t="s">
        <v>624</v>
      </c>
    </row>
    <row r="94" spans="1:4" ht="12.75">
      <c r="A94" s="262"/>
      <c r="B94" s="105" t="s">
        <v>568</v>
      </c>
      <c r="C94" s="120"/>
      <c r="D94" s="247" t="s">
        <v>624</v>
      </c>
    </row>
    <row r="95" spans="1:4" ht="12.75">
      <c r="A95" s="262"/>
      <c r="B95" s="105" t="s">
        <v>569</v>
      </c>
      <c r="C95" s="120"/>
      <c r="D95" s="247" t="s">
        <v>624</v>
      </c>
    </row>
    <row r="96" spans="1:4" ht="12.75">
      <c r="A96" s="262"/>
      <c r="B96" s="105" t="s">
        <v>570</v>
      </c>
      <c r="C96" s="120">
        <v>1.2916666666666667</v>
      </c>
      <c r="D96" s="247"/>
    </row>
    <row r="97" spans="1:4" ht="12.75">
      <c r="A97" s="262"/>
      <c r="B97" s="105" t="s">
        <v>571</v>
      </c>
      <c r="C97" s="120"/>
      <c r="D97" s="247" t="s">
        <v>624</v>
      </c>
    </row>
    <row r="98" spans="1:4" ht="12.75">
      <c r="A98" s="262"/>
      <c r="B98" s="105" t="s">
        <v>572</v>
      </c>
      <c r="C98" s="120"/>
      <c r="D98" s="247" t="s">
        <v>625</v>
      </c>
    </row>
    <row r="99" spans="1:4" ht="12.75">
      <c r="A99" s="262"/>
      <c r="B99" s="105" t="s">
        <v>573</v>
      </c>
      <c r="C99" s="120">
        <v>1.3111111111111111</v>
      </c>
      <c r="D99" s="247"/>
    </row>
    <row r="100" spans="1:4" ht="12.75">
      <c r="A100" s="262"/>
      <c r="B100" s="105" t="s">
        <v>574</v>
      </c>
      <c r="C100" s="120"/>
      <c r="D100" s="247" t="s">
        <v>625</v>
      </c>
    </row>
    <row r="101" spans="1:4" ht="12.75">
      <c r="A101" s="262"/>
      <c r="B101" s="105" t="s">
        <v>575</v>
      </c>
      <c r="C101" s="120"/>
      <c r="D101" s="247" t="s">
        <v>625</v>
      </c>
    </row>
    <row r="102" spans="1:4" ht="12.75">
      <c r="A102" s="262"/>
      <c r="B102" s="105" t="s">
        <v>576</v>
      </c>
      <c r="C102" s="120">
        <v>1.3125</v>
      </c>
      <c r="D102" s="247"/>
    </row>
    <row r="103" spans="1:4" ht="12.75">
      <c r="A103" s="262"/>
      <c r="B103" s="105" t="s">
        <v>577</v>
      </c>
      <c r="C103" s="120"/>
      <c r="D103" s="247" t="s">
        <v>625</v>
      </c>
    </row>
    <row r="104" spans="1:4" ht="12.75">
      <c r="A104" s="263"/>
      <c r="B104" s="105" t="s">
        <v>578</v>
      </c>
      <c r="C104" s="120"/>
      <c r="D104" s="247" t="s">
        <v>625</v>
      </c>
    </row>
    <row r="105" spans="1:4" ht="12.75">
      <c r="A105" s="261" t="s">
        <v>477</v>
      </c>
      <c r="B105" s="105" t="s">
        <v>565</v>
      </c>
      <c r="C105" s="119">
        <v>67.64</v>
      </c>
      <c r="D105" s="81"/>
    </row>
    <row r="106" spans="1:4" ht="12.75">
      <c r="A106" s="263"/>
      <c r="B106" s="105" t="s">
        <v>566</v>
      </c>
      <c r="C106" s="119">
        <v>45.98</v>
      </c>
      <c r="D106" s="81"/>
    </row>
    <row r="107" spans="1:4" ht="12.75">
      <c r="A107" s="261" t="s">
        <v>478</v>
      </c>
      <c r="B107" s="105" t="s">
        <v>566</v>
      </c>
      <c r="C107" s="119">
        <v>19.2</v>
      </c>
      <c r="D107" s="81"/>
    </row>
    <row r="108" spans="1:4" ht="12.75">
      <c r="A108" s="263"/>
      <c r="B108" s="105" t="s">
        <v>565</v>
      </c>
      <c r="C108" s="119">
        <v>30.95</v>
      </c>
      <c r="D108" s="81"/>
    </row>
    <row r="109" spans="1:4" ht="22.5" customHeight="1">
      <c r="A109" s="261" t="s">
        <v>479</v>
      </c>
      <c r="B109" s="105" t="s">
        <v>565</v>
      </c>
      <c r="C109" s="119">
        <v>0</v>
      </c>
      <c r="D109" s="81"/>
    </row>
    <row r="110" spans="1:4" ht="22.5" customHeight="1">
      <c r="A110" s="263"/>
      <c r="B110" s="105" t="s">
        <v>566</v>
      </c>
      <c r="C110" s="119">
        <v>0</v>
      </c>
      <c r="D110" s="81"/>
    </row>
    <row r="111" spans="1:4" ht="12.75">
      <c r="A111" s="261" t="s">
        <v>480</v>
      </c>
      <c r="B111" s="105" t="s">
        <v>566</v>
      </c>
      <c r="C111" s="119">
        <v>0</v>
      </c>
      <c r="D111" s="81"/>
    </row>
    <row r="112" spans="1:4" ht="12.75">
      <c r="A112" s="263"/>
      <c r="B112" s="105" t="s">
        <v>565</v>
      </c>
      <c r="C112" s="119">
        <v>0</v>
      </c>
      <c r="D112" s="81"/>
    </row>
    <row r="113" spans="1:4" ht="12.75">
      <c r="A113" s="64"/>
      <c r="B113" s="73"/>
      <c r="C113" s="65"/>
      <c r="D113" s="63"/>
    </row>
    <row r="114" spans="1:4" ht="51">
      <c r="A114" s="66" t="s">
        <v>488</v>
      </c>
      <c r="B114" s="71"/>
      <c r="C114" s="66"/>
      <c r="D114" s="66"/>
    </row>
    <row r="115" spans="1:4" ht="12.75">
      <c r="A115" s="62"/>
      <c r="B115" s="73"/>
      <c r="C115" s="63"/>
      <c r="D115" s="63"/>
    </row>
    <row r="116" spans="1:4" ht="12.75">
      <c r="A116" s="53" t="s">
        <v>489</v>
      </c>
      <c r="B116" s="73"/>
      <c r="C116" s="52">
        <f>IF(Общее!CP$73=0,100*(Общее!B14+'Муниципальные показатели'!C38)/(Общее!B11+'Муниципальные показатели'!C19),"Недостаточно данных")</f>
        <v>97.2055888223553</v>
      </c>
      <c r="D116" s="55" t="s">
        <v>485</v>
      </c>
    </row>
    <row r="117" spans="1:4" ht="12.75">
      <c r="A117" s="53" t="s">
        <v>490</v>
      </c>
      <c r="B117" s="73"/>
      <c r="C117" s="52">
        <f>IF(Общее!CP$73=0,100*(Общее!B48-ФОРМУЛЫ!H24+'Муниципальные показатели'!C39)/(Общее!B69-ФОРМУЛЫ!H25+'Муниципальные показатели'!C29),"Недостаточно данных")</f>
        <v>0</v>
      </c>
      <c r="D117" s="55" t="s">
        <v>497</v>
      </c>
    </row>
    <row r="118" spans="1:4" ht="12.75">
      <c r="A118" s="53" t="s">
        <v>491</v>
      </c>
      <c r="B118" s="73"/>
      <c r="C118" s="52">
        <f>IF(Общее!CP$73=0,100*(Общее!B40+'Муниципальные показатели'!C40)/(Общее!B69+'Муниципальные показатели'!C29),"Недостаточно данных")</f>
        <v>88.88888888888889</v>
      </c>
      <c r="D118" s="55" t="s">
        <v>485</v>
      </c>
    </row>
    <row r="119" spans="1:4" ht="12.75">
      <c r="A119" s="53" t="s">
        <v>492</v>
      </c>
      <c r="B119" s="73"/>
      <c r="C119" s="52">
        <f>IF(Общее!CP$73=0,100*(Общее!B41+'Муниципальные показатели'!C41)/(Общее!B69+'Муниципальные показатели'!C29),"Недостаточно данных")</f>
        <v>0</v>
      </c>
      <c r="D119" s="55" t="s">
        <v>485</v>
      </c>
    </row>
    <row r="120" spans="1:4" ht="12.75">
      <c r="A120" s="64"/>
      <c r="B120" s="73"/>
      <c r="C120" s="65"/>
      <c r="D120" s="63"/>
    </row>
    <row r="121" spans="1:4" ht="25.5">
      <c r="A121" s="66" t="s">
        <v>493</v>
      </c>
      <c r="B121" s="71"/>
      <c r="C121" s="66"/>
      <c r="D121" s="66"/>
    </row>
    <row r="122" spans="1:4" ht="12.75">
      <c r="A122" s="62"/>
      <c r="B122" s="73"/>
      <c r="C122" s="63"/>
      <c r="D122" s="63"/>
    </row>
    <row r="123" spans="1:4" ht="12.75">
      <c r="A123" s="53" t="s">
        <v>498</v>
      </c>
      <c r="B123" s="73"/>
      <c r="C123" s="52">
        <f>IF(Общее!CP$73=0,IF('Муниципальные показатели'!C53+'Муниципальные показатели'!C30=0,0,100*(Общее!B69+'Муниципальные показатели'!C29)/('Муниципальные показатели'!C53+'Муниципальные показатели'!C30)),"Недостаточно данных")</f>
        <v>81.81818181818181</v>
      </c>
      <c r="D123" s="55" t="s">
        <v>485</v>
      </c>
    </row>
    <row r="124" spans="1:4" ht="12.75">
      <c r="A124" s="64"/>
      <c r="B124" s="73"/>
      <c r="C124" s="65"/>
      <c r="D124" s="63"/>
    </row>
    <row r="125" spans="1:4" ht="25.5">
      <c r="A125" s="66" t="s">
        <v>499</v>
      </c>
      <c r="B125" s="71"/>
      <c r="C125" s="66"/>
      <c r="D125" s="66"/>
    </row>
    <row r="126" spans="1:4" ht="12.75">
      <c r="A126" s="62"/>
      <c r="B126" s="73"/>
      <c r="C126" s="63"/>
      <c r="D126" s="63"/>
    </row>
    <row r="127" spans="1:4" ht="12.75">
      <c r="A127" s="89" t="s">
        <v>500</v>
      </c>
      <c r="B127" s="90"/>
      <c r="C127" s="83">
        <f>IF(Общее!CP$73=0,(Общее!B64+'Муниципальные показатели'!C42)/(Общее!B70+'Муниципальные показатели'!C43),"Недостаточно данных")</f>
        <v>123252.58620689655</v>
      </c>
      <c r="D127" s="55" t="s">
        <v>485</v>
      </c>
    </row>
    <row r="128" spans="1:4" ht="12.75">
      <c r="A128" s="53" t="s">
        <v>501</v>
      </c>
      <c r="B128" s="73"/>
      <c r="C128" s="52">
        <f>IF(Общее!CP$73=0,100*(Общее!B65+'Муниципальные показатели'!C44)/(Общее!B64+'Муниципальные показатели'!C42),"Недостаточно данных")</f>
        <v>0.5245745700237108</v>
      </c>
      <c r="D128" s="55" t="s">
        <v>485</v>
      </c>
    </row>
    <row r="129" spans="1:4" ht="12.75">
      <c r="A129" s="64"/>
      <c r="B129" s="73"/>
      <c r="C129" s="65"/>
      <c r="D129" s="63"/>
    </row>
    <row r="130" spans="1:4" ht="12.75">
      <c r="A130" s="66" t="s">
        <v>502</v>
      </c>
      <c r="B130" s="71"/>
      <c r="C130" s="66"/>
      <c r="D130" s="66"/>
    </row>
    <row r="131" spans="1:4" ht="12.75">
      <c r="A131" s="62"/>
      <c r="B131" s="73"/>
      <c r="C131" s="63"/>
      <c r="D131" s="63"/>
    </row>
    <row r="132" spans="1:4" ht="12.75">
      <c r="A132" s="53" t="s">
        <v>503</v>
      </c>
      <c r="B132" s="73"/>
      <c r="C132" s="52">
        <f>IF(Общее!CP$73=0,100*(Общее!B43+'Муниципальные показатели'!C54)/(Общее!B69+'Муниципальные показатели'!C55),"Недостаточно данных")</f>
        <v>22.22222222222222</v>
      </c>
      <c r="D132" s="55" t="s">
        <v>514</v>
      </c>
    </row>
    <row r="133" spans="1:4" ht="12.75">
      <c r="A133" s="53" t="s">
        <v>504</v>
      </c>
      <c r="B133" s="73"/>
      <c r="C133" s="52">
        <f>IF(Общее!CP$73=0,100*(Общее!B44+'Муниципальные показатели'!C56)/(Общее!B69+'Муниципальные показатели'!C55),"Недостаточно данных")</f>
        <v>100</v>
      </c>
      <c r="D133" s="55" t="s">
        <v>514</v>
      </c>
    </row>
    <row r="134" spans="1:4" ht="12.75">
      <c r="A134" s="53" t="s">
        <v>505</v>
      </c>
      <c r="B134" s="73"/>
      <c r="C134" s="52">
        <f>IF(Общее!CP$73=0,100*(Общее!B45+'Муниципальные показатели'!C47)/(Общее!B69+'Муниципальные показатели'!C29),"Недостаточно данных")</f>
        <v>11.11111111111111</v>
      </c>
      <c r="D134" s="55" t="s">
        <v>518</v>
      </c>
    </row>
    <row r="135" spans="1:4" ht="12.75">
      <c r="A135" s="53" t="s">
        <v>506</v>
      </c>
      <c r="B135" s="73"/>
      <c r="C135" s="52">
        <f>IF(Общее!CP$73=0,100*(Общее!B46+'Муниципальные показатели'!C48)/(Общее!B69+'Муниципальные показатели'!C29),"Недостаточно данных")</f>
        <v>44.44444444444444</v>
      </c>
      <c r="D135" s="55" t="s">
        <v>518</v>
      </c>
    </row>
    <row r="136" spans="1:4" ht="12.75">
      <c r="A136" s="53" t="s">
        <v>507</v>
      </c>
      <c r="B136" s="73"/>
      <c r="C136" s="52">
        <f>IF(Общее!CP$73=0,100*(Общее!B47+'Муниципальные показатели'!C49)/(Общее!B69+'Муниципальные показатели'!C29),"Недостаточно данных")</f>
        <v>88.88888888888889</v>
      </c>
      <c r="D136" s="55" t="s">
        <v>518</v>
      </c>
    </row>
    <row r="137" spans="1:4" ht="12.75">
      <c r="A137" s="53" t="s">
        <v>508</v>
      </c>
      <c r="B137" s="73"/>
      <c r="C137" s="52">
        <f>IF(Общее!CP$73=0,100*(Общее!B49+'Муниципальные показатели'!C50)/(Общее!B69+'Муниципальные показатели'!C29),"Недостаточно данных")</f>
        <v>0</v>
      </c>
      <c r="D137" s="55" t="s">
        <v>518</v>
      </c>
    </row>
    <row r="138" spans="1:4" ht="12.75">
      <c r="A138" s="53" t="s">
        <v>509</v>
      </c>
      <c r="B138" s="73"/>
      <c r="C138" s="52">
        <f>IF(Общее!CP$73=0,100*(Общее!B50+'Муниципальные показатели'!C51)/(Общее!B69+'Муниципальные показатели'!C29),"Недостаточно данных")</f>
        <v>0</v>
      </c>
      <c r="D138" s="55" t="s">
        <v>518</v>
      </c>
    </row>
    <row r="139" spans="1:4" ht="12.75">
      <c r="A139" s="62"/>
      <c r="B139" s="73"/>
      <c r="C139" s="63"/>
      <c r="D139" s="55"/>
    </row>
    <row r="140" spans="1:4" ht="12.75">
      <c r="A140" s="62"/>
      <c r="B140" s="73"/>
      <c r="C140" s="63"/>
      <c r="D140" s="55"/>
    </row>
    <row r="141" ht="20.25">
      <c r="A141" s="94" t="s">
        <v>519</v>
      </c>
    </row>
    <row r="142" spans="1:3" ht="12.75">
      <c r="A142" s="62"/>
      <c r="B142" s="73"/>
      <c r="C142" s="63"/>
    </row>
    <row r="143" ht="15.75">
      <c r="A143" s="57" t="s">
        <v>520</v>
      </c>
    </row>
    <row r="144" spans="1:4" ht="12.75">
      <c r="A144" s="93" t="s">
        <v>521</v>
      </c>
      <c r="B144" s="93"/>
      <c r="C144" s="93"/>
      <c r="D144" s="93"/>
    </row>
    <row r="145" spans="1:4" ht="25.5">
      <c r="A145" s="53" t="s">
        <v>522</v>
      </c>
      <c r="B145" s="73"/>
      <c r="C145" s="52">
        <f>IF('Дополнительное обр-ие'!AC$54=0,100*'Дополнительное обр-ие'!B23/'Муниципальные показатели'!C114,"Недостаточно данных")</f>
        <v>69.81254040077569</v>
      </c>
      <c r="D145" s="55" t="s">
        <v>436</v>
      </c>
    </row>
    <row r="146" spans="1:4" ht="12.75">
      <c r="A146" s="64"/>
      <c r="B146" s="73"/>
      <c r="C146" s="65"/>
      <c r="D146" s="63"/>
    </row>
    <row r="147" spans="1:4" ht="25.5">
      <c r="A147" s="93" t="s">
        <v>523</v>
      </c>
      <c r="B147" s="96"/>
      <c r="C147" s="93"/>
      <c r="D147" s="93"/>
    </row>
    <row r="148" spans="1:4" s="97" customFormat="1" ht="12.75">
      <c r="A148" s="92"/>
      <c r="B148" s="95"/>
      <c r="C148" s="92"/>
      <c r="D148" s="92"/>
    </row>
    <row r="149" spans="1:4" ht="12.75">
      <c r="A149" s="267" t="s">
        <v>524</v>
      </c>
      <c r="B149" s="67" t="s">
        <v>528</v>
      </c>
      <c r="C149" s="98">
        <f>IF('Дополнительное обр-ие'!AC$54=0,100*(SUM(ФОРМУЛЫ!H32:O32))/(SUM(ФОРМУЛЫ!C32:O32)),"Недостаточно данных")</f>
        <v>100</v>
      </c>
      <c r="D149" s="55" t="s">
        <v>436</v>
      </c>
    </row>
    <row r="150" spans="1:4" ht="12.75">
      <c r="A150" s="268"/>
      <c r="B150" s="67" t="s">
        <v>529</v>
      </c>
      <c r="C150" s="52">
        <f>IF('Дополнительное обр-ие'!AC$54=0,100*ФОРМУЛЫ!H32/SUM(ФОРМУЛЫ!$C$32:$O$32),"Недостаточно данных")</f>
        <v>100</v>
      </c>
      <c r="D150" s="55" t="s">
        <v>436</v>
      </c>
    </row>
    <row r="151" spans="1:4" ht="12.75">
      <c r="A151" s="268"/>
      <c r="B151" s="67" t="s">
        <v>530</v>
      </c>
      <c r="C151" s="52">
        <f>IF('Дополнительное обр-ие'!AC$54=0,100*ФОРМУЛЫ!I32/SUM(ФОРМУЛЫ!$C$32:$O$32),"Недостаточно данных")</f>
        <v>0</v>
      </c>
      <c r="D151" s="55" t="s">
        <v>436</v>
      </c>
    </row>
    <row r="152" spans="1:4" ht="12.75">
      <c r="A152" s="268"/>
      <c r="B152" s="67" t="s">
        <v>531</v>
      </c>
      <c r="C152" s="52">
        <f>IF('Дополнительное обр-ие'!AC$54=0,100*ФОРМУЛЫ!J32/SUM(ФОРМУЛЫ!$C$32:$O$32),"Недостаточно данных")</f>
        <v>0</v>
      </c>
      <c r="D152" s="55" t="s">
        <v>436</v>
      </c>
    </row>
    <row r="153" spans="1:4" ht="12.75">
      <c r="A153" s="268"/>
      <c r="B153" s="67" t="s">
        <v>532</v>
      </c>
      <c r="C153" s="52">
        <f>IF('Дополнительное обр-ие'!AC$54=0,100*ФОРМУЛЫ!K32/SUM(ФОРМУЛЫ!$C$32:$O$32),"Недостаточно данных")</f>
        <v>0</v>
      </c>
      <c r="D153" s="55" t="s">
        <v>436</v>
      </c>
    </row>
    <row r="154" spans="1:4" ht="12.75">
      <c r="A154" s="268"/>
      <c r="B154" s="67" t="s">
        <v>533</v>
      </c>
      <c r="C154" s="52">
        <f>IF('Дополнительное обр-ие'!AC$54=0,100*ФОРМУЛЫ!L32/SUM(ФОРМУЛЫ!$C$32:$O$32),"Недостаточно данных")</f>
        <v>0</v>
      </c>
      <c r="D154" s="55" t="s">
        <v>436</v>
      </c>
    </row>
    <row r="155" spans="1:4" ht="12.75">
      <c r="A155" s="268"/>
      <c r="B155" s="67" t="s">
        <v>534</v>
      </c>
      <c r="C155" s="52">
        <f>IF('Дополнительное обр-ие'!AC$54=0,100*ФОРМУЛЫ!M32/SUM(ФОРМУЛЫ!$C$32:$O$32),"Недостаточно данных")</f>
        <v>0</v>
      </c>
      <c r="D155" s="55" t="s">
        <v>436</v>
      </c>
    </row>
    <row r="156" spans="1:4" ht="12.75">
      <c r="A156" s="268"/>
      <c r="B156" s="67" t="s">
        <v>535</v>
      </c>
      <c r="C156" s="52">
        <f>IF('Дополнительное обр-ие'!AC$54=0,100*ФОРМУЛЫ!N32/SUM(ФОРМУЛЫ!$C$32:$O$32),"Недостаточно данных")</f>
        <v>0</v>
      </c>
      <c r="D156" s="55" t="s">
        <v>436</v>
      </c>
    </row>
    <row r="157" spans="1:4" ht="12.75">
      <c r="A157" s="268"/>
      <c r="B157" s="67" t="s">
        <v>536</v>
      </c>
      <c r="C157" s="52">
        <f>IF('Дополнительное обр-ие'!AC$54=0,100*ФОРМУЛЫ!O32/SUM(ФОРМУЛЫ!$C$32:$O$32),"Недостаточно данных")</f>
        <v>0</v>
      </c>
      <c r="D157" s="55" t="s">
        <v>436</v>
      </c>
    </row>
    <row r="158" spans="1:4" ht="12.75">
      <c r="A158" s="268"/>
      <c r="B158" s="67" t="s">
        <v>537</v>
      </c>
      <c r="C158" s="52">
        <f>IF('Дополнительное обр-ие'!AC$54=0,100*SUM(ФОРМУЛЫ!C32:F32)/SUM(ФОРМУЛЫ!$C$32:$O$32),"Недостаточно данных")</f>
        <v>0</v>
      </c>
      <c r="D158" s="55" t="s">
        <v>436</v>
      </c>
    </row>
    <row r="159" spans="1:4" ht="12.75">
      <c r="A159" s="269"/>
      <c r="B159" s="67" t="s">
        <v>538</v>
      </c>
      <c r="C159" s="52">
        <f>IF('Дополнительное обр-ие'!AC$54=0,100*ФОРМУЛЫ!G32/SUM(ФОРМУЛЫ!$C$32:$O$32),"Недостаточно данных")</f>
        <v>0</v>
      </c>
      <c r="D159" s="55" t="s">
        <v>436</v>
      </c>
    </row>
    <row r="160" spans="1:4" ht="12.75">
      <c r="A160" s="64"/>
      <c r="B160" s="73"/>
      <c r="C160" s="65"/>
      <c r="D160" s="63"/>
    </row>
    <row r="161" spans="1:4" ht="25.5">
      <c r="A161" s="93" t="s">
        <v>525</v>
      </c>
      <c r="B161" s="96"/>
      <c r="C161" s="93"/>
      <c r="D161" s="93"/>
    </row>
    <row r="162" spans="1:4" ht="12.75">
      <c r="A162" s="92"/>
      <c r="B162" s="95"/>
      <c r="C162" s="92"/>
      <c r="D162" s="92"/>
    </row>
    <row r="163" spans="1:4" ht="25.5">
      <c r="A163" s="53" t="s">
        <v>526</v>
      </c>
      <c r="B163" s="73"/>
      <c r="C163" s="52">
        <f>IF('Дополнительное обр-ие'!AC$54=0,100*'Муниципальные показатели'!C180/'Муниципальные показатели'!C176,"Недостаточно данных")</f>
        <v>69.30147058823529</v>
      </c>
      <c r="D163" s="55" t="s">
        <v>436</v>
      </c>
    </row>
    <row r="164" spans="1:4" ht="12.75">
      <c r="A164" s="64"/>
      <c r="B164" s="73"/>
      <c r="C164" s="65"/>
      <c r="D164" s="63"/>
    </row>
    <row r="165" spans="1:4" ht="25.5">
      <c r="A165" s="93" t="s">
        <v>527</v>
      </c>
      <c r="B165" s="96"/>
      <c r="C165" s="93"/>
      <c r="D165" s="93"/>
    </row>
    <row r="166" spans="1:4" ht="12.75">
      <c r="A166" s="92"/>
      <c r="B166" s="95"/>
      <c r="C166" s="92"/>
      <c r="D166" s="92"/>
    </row>
    <row r="167" spans="1:4" ht="12.75">
      <c r="A167" s="53" t="s">
        <v>540</v>
      </c>
      <c r="B167" s="73"/>
      <c r="C167" s="52">
        <f>IF('Дополнительное обр-ие'!AC$54=0,100*'Дополнительное обр-ие'!B28/'Дополнительное обр-ие'!B23,"Недостаточно данных")</f>
        <v>24.074074074074073</v>
      </c>
      <c r="D167" s="55" t="s">
        <v>436</v>
      </c>
    </row>
    <row r="168" spans="1:4" ht="12.75">
      <c r="A168" s="264" t="s">
        <v>541</v>
      </c>
      <c r="B168" s="67" t="s">
        <v>475</v>
      </c>
      <c r="C168" s="52">
        <f>IF('Дополнительное обр-ие'!AC$54=0,100*('Дополнительное обр-ие'!B30+'Муниципальные показатели'!C116)/('Дополнительное обр-ие'!$B$52+'Муниципальные показатели'!$C$115),"Недостаточно данных")</f>
        <v>100</v>
      </c>
      <c r="D168" s="55" t="s">
        <v>550</v>
      </c>
    </row>
    <row r="169" spans="1:4" ht="12.75">
      <c r="A169" s="265"/>
      <c r="B169" s="67" t="s">
        <v>551</v>
      </c>
      <c r="C169" s="52">
        <f>IF('Дополнительное обр-ие'!AC$54=0,100*('Дополнительное обр-ие'!B31+'Муниципальные показатели'!C117)/('Дополнительное обр-ие'!$B$52+'Муниципальные показатели'!$C$115),"Недостаточно данных")</f>
        <v>100</v>
      </c>
      <c r="D169" s="55" t="s">
        <v>550</v>
      </c>
    </row>
    <row r="170" spans="1:4" ht="12.75">
      <c r="A170" s="266"/>
      <c r="B170" s="67" t="s">
        <v>433</v>
      </c>
      <c r="C170" s="52">
        <f>IF('Дополнительное обр-ие'!AC$54=0,100*('Дополнительное обр-ие'!B32+'Муниципальные показатели'!C118)/('Дополнительное обр-ие'!$B$52+'Муниципальные показатели'!$C$115),"Недостаточно данных")</f>
        <v>100</v>
      </c>
      <c r="D170" s="55" t="s">
        <v>550</v>
      </c>
    </row>
    <row r="171" spans="1:4" ht="12.75">
      <c r="A171" s="101" t="s">
        <v>552</v>
      </c>
      <c r="B171" s="67" t="s">
        <v>486</v>
      </c>
      <c r="C171" s="52">
        <f>IF('Дополнительное обр-ие'!AC$54=0,100*'Дополнительное обр-ие'!B38/'Дополнительное обр-ие'!$B$23,"Недостаточно данных")</f>
        <v>0.5555555555555556</v>
      </c>
      <c r="D171" s="55" t="s">
        <v>436</v>
      </c>
    </row>
    <row r="172" spans="1:4" ht="12.75">
      <c r="A172" s="101"/>
      <c r="B172" s="67" t="s">
        <v>487</v>
      </c>
      <c r="C172" s="52">
        <f>IF('Дополнительное обр-ие'!AC$54=0,100*'Дополнительное обр-ие'!B39/'Дополнительное обр-ие'!$B$23,"Недостаточно данных")</f>
        <v>0.5555555555555556</v>
      </c>
      <c r="D172" s="55" t="s">
        <v>436</v>
      </c>
    </row>
    <row r="173" spans="1:4" ht="12.75">
      <c r="A173" s="102"/>
      <c r="B173" s="73"/>
      <c r="C173" s="63"/>
      <c r="D173" s="63"/>
    </row>
    <row r="174" spans="1:4" ht="25.5">
      <c r="A174" s="93" t="s">
        <v>542</v>
      </c>
      <c r="B174" s="96"/>
      <c r="C174" s="93"/>
      <c r="D174" s="93"/>
    </row>
    <row r="175" spans="1:4" ht="12.75">
      <c r="A175" s="92"/>
      <c r="B175" s="95"/>
      <c r="C175" s="92"/>
      <c r="D175" s="92"/>
    </row>
    <row r="176" spans="1:4" ht="12.75">
      <c r="A176" s="53" t="s">
        <v>543</v>
      </c>
      <c r="B176" s="73"/>
      <c r="C176" s="52">
        <f>IF('Дополнительное обр-ие'!AC$54=0,100*SUM('Дополнительное обр-ие'!B8:B13)/('Муниципальные показатели'!C122+'Муниципальные показатели'!C133+'Муниципальные показатели'!C134),"Недостаточно данных")</f>
        <v>100</v>
      </c>
      <c r="D176" s="55" t="s">
        <v>436</v>
      </c>
    </row>
    <row r="177" spans="1:4" ht="12.75">
      <c r="A177" s="64"/>
      <c r="B177" s="73"/>
      <c r="C177" s="65"/>
      <c r="D177" s="63"/>
    </row>
    <row r="178" spans="1:4" ht="25.5">
      <c r="A178" s="93" t="s">
        <v>544</v>
      </c>
      <c r="B178" s="96"/>
      <c r="C178" s="93"/>
      <c r="D178" s="93"/>
    </row>
    <row r="179" spans="1:4" ht="12.75">
      <c r="A179" s="92"/>
      <c r="B179" s="95"/>
      <c r="C179" s="92"/>
      <c r="D179" s="92"/>
    </row>
    <row r="180" spans="1:4" ht="25.5">
      <c r="A180" s="53" t="s">
        <v>545</v>
      </c>
      <c r="B180" s="73"/>
      <c r="C180" s="52">
        <f>IF('Дополнительное обр-ие'!AC$54=0,('Дополнительное обр-ие'!B49+'Муниципальные показатели'!C125)/('Дополнительное обр-ие'!B23+'Муниципальные показатели'!C126),"Недостаточно данных")</f>
        <v>3534.259259259259</v>
      </c>
      <c r="D180" s="55" t="s">
        <v>550</v>
      </c>
    </row>
    <row r="181" spans="1:4" ht="25.5">
      <c r="A181" s="53" t="s">
        <v>546</v>
      </c>
      <c r="B181" s="73"/>
      <c r="C181" s="52">
        <f>IF('Дополнительное обр-ие'!AC$54=0,100*('Дополнительное обр-ие'!B50+'Муниципальные показатели'!C127)/('Дополнительное обр-ие'!B49+'Муниципальные показатели'!C125),"Недостаточно данных")</f>
        <v>0</v>
      </c>
      <c r="D181" s="55" t="s">
        <v>550</v>
      </c>
    </row>
    <row r="182" spans="1:4" ht="12.75">
      <c r="A182" s="64"/>
      <c r="B182" s="73"/>
      <c r="C182" s="65"/>
      <c r="D182" s="73"/>
    </row>
    <row r="183" spans="1:4" ht="25.5">
      <c r="A183" s="93" t="s">
        <v>547</v>
      </c>
      <c r="B183" s="96"/>
      <c r="C183" s="93"/>
      <c r="D183" s="96"/>
    </row>
    <row r="184" spans="1:4" ht="12.75">
      <c r="A184" s="92"/>
      <c r="B184" s="95"/>
      <c r="C184" s="92"/>
      <c r="D184" s="95"/>
    </row>
    <row r="185" spans="1:4" ht="12.75">
      <c r="A185" s="53" t="s">
        <v>548</v>
      </c>
      <c r="B185" s="73"/>
      <c r="C185" s="52">
        <f>IF('Дополнительное обр-ие'!AC$54=0,100*'Дополнительное обр-ие'!B33/'Дополнительное обр-ие'!B52,"Недостаточно данных")</f>
        <v>0</v>
      </c>
      <c r="D185" s="55" t="s">
        <v>436</v>
      </c>
    </row>
    <row r="186" spans="1:4" ht="12.75">
      <c r="A186" s="64"/>
      <c r="B186" s="73"/>
      <c r="C186" s="65"/>
      <c r="D186" s="73"/>
    </row>
    <row r="187" spans="1:4" ht="25.5">
      <c r="A187" s="93" t="s">
        <v>549</v>
      </c>
      <c r="B187" s="96"/>
      <c r="C187" s="93"/>
      <c r="D187" s="96"/>
    </row>
    <row r="188" spans="1:4" ht="12.75">
      <c r="A188" s="92"/>
      <c r="B188" s="95"/>
      <c r="C188" s="92"/>
      <c r="D188" s="95"/>
    </row>
    <row r="189" spans="1:4" ht="12.75">
      <c r="A189" s="53" t="s">
        <v>556</v>
      </c>
      <c r="B189" s="73"/>
      <c r="C189" s="52">
        <f>IF('Дополнительное обр-ие'!AC$54=0,100*('Дополнительное обр-ие'!B34+'Муниципальные показатели'!C129)/('Дополнительное обр-ие'!B52+'Муниципальные показатели'!C115),"Недостаточно данных")</f>
        <v>0</v>
      </c>
      <c r="D189" s="55" t="s">
        <v>550</v>
      </c>
    </row>
    <row r="190" spans="1:4" ht="12.75">
      <c r="A190" s="53" t="s">
        <v>557</v>
      </c>
      <c r="B190" s="73"/>
      <c r="C190" s="52">
        <f>IF('Дополнительное обр-ие'!AC$54=0,100*('Дополнительное обр-ие'!B35+'Муниципальные показатели'!C130)/('Дополнительное обр-ие'!$B$52+'Муниципальные показатели'!$C$115),"Недостаточно данных")</f>
        <v>100</v>
      </c>
      <c r="D190" s="55" t="s">
        <v>550</v>
      </c>
    </row>
    <row r="191" spans="1:4" ht="25.5">
      <c r="A191" s="53" t="s">
        <v>558</v>
      </c>
      <c r="B191" s="73"/>
      <c r="C191" s="52">
        <f>IF('Дополнительное обр-ие'!AC$54=0,100*('Дополнительное обр-ие'!B36+'Муниципальные показатели'!C131)/('Дополнительное обр-ие'!$B$52+'Муниципальные показатели'!$C$115),"Недостаточно данных")</f>
        <v>0</v>
      </c>
      <c r="D191" s="55" t="s">
        <v>550</v>
      </c>
    </row>
    <row r="192" spans="1:4" ht="25.5">
      <c r="A192" s="53" t="s">
        <v>559</v>
      </c>
      <c r="B192" s="73"/>
      <c r="C192" s="52">
        <f>IF('Дополнительное обр-ие'!AC$54=0,100*('Дополнительное обр-ие'!B37+'Муниципальные показатели'!C132)/('Дополнительное обр-ие'!$B$52+'Муниципальные показатели'!$C$115),"Недостаточно данных")</f>
        <v>0</v>
      </c>
      <c r="D192" s="55" t="s">
        <v>550</v>
      </c>
    </row>
    <row r="193" spans="1:4" ht="12.75" hidden="1">
      <c r="A193" s="64"/>
      <c r="B193" s="73"/>
      <c r="C193" s="65"/>
      <c r="D193" s="73"/>
    </row>
    <row r="194" spans="1:4" ht="12.75" hidden="1">
      <c r="A194" s="93" t="s">
        <v>560</v>
      </c>
      <c r="B194" s="96"/>
      <c r="C194" s="93"/>
      <c r="D194" s="96"/>
    </row>
    <row r="195" spans="1:4" ht="12.75" hidden="1">
      <c r="A195" s="92"/>
      <c r="B195" s="95"/>
      <c r="C195" s="92"/>
      <c r="D195" s="95"/>
    </row>
    <row r="196" spans="1:4" ht="63.75" hidden="1">
      <c r="A196" s="53" t="s">
        <v>561</v>
      </c>
      <c r="B196" s="73"/>
      <c r="C196" s="106"/>
      <c r="D196" s="108" t="s">
        <v>562</v>
      </c>
    </row>
    <row r="197" spans="1:4" ht="12.75">
      <c r="A197" s="62"/>
      <c r="B197" s="73"/>
      <c r="D197" s="55"/>
    </row>
    <row r="198" spans="1:4" ht="12.75">
      <c r="A198" s="62"/>
      <c r="B198" s="73"/>
      <c r="D198" s="55"/>
    </row>
    <row r="199" spans="1:3" ht="15.75">
      <c r="A199" s="68" t="s">
        <v>580</v>
      </c>
      <c r="B199" s="115"/>
      <c r="C199" s="116"/>
    </row>
    <row r="200" spans="1:4" ht="12.75" hidden="1">
      <c r="A200" s="93" t="s">
        <v>581</v>
      </c>
      <c r="B200" s="93"/>
      <c r="C200" s="93"/>
      <c r="D200" s="93"/>
    </row>
    <row r="201" spans="1:4" ht="12.75" hidden="1">
      <c r="A201" s="53" t="s">
        <v>582</v>
      </c>
      <c r="B201" s="73"/>
      <c r="C201" s="106"/>
      <c r="D201" s="108" t="s">
        <v>612</v>
      </c>
    </row>
    <row r="202" spans="1:4" ht="12.75" hidden="1">
      <c r="A202" s="64"/>
      <c r="B202" s="73"/>
      <c r="C202" s="65"/>
      <c r="D202" s="73"/>
    </row>
    <row r="203" spans="1:4" ht="12.75" hidden="1">
      <c r="A203" s="93" t="s">
        <v>583</v>
      </c>
      <c r="B203" s="96"/>
      <c r="C203" s="93"/>
      <c r="D203" s="96"/>
    </row>
    <row r="204" spans="1:4" ht="12.75" hidden="1">
      <c r="A204" s="92"/>
      <c r="B204" s="95"/>
      <c r="C204" s="92"/>
      <c r="D204" s="95"/>
    </row>
    <row r="205" spans="1:4" ht="63.75" hidden="1">
      <c r="A205" s="53" t="s">
        <v>584</v>
      </c>
      <c r="B205" s="73"/>
      <c r="C205" s="106"/>
      <c r="D205" s="108" t="s">
        <v>562</v>
      </c>
    </row>
    <row r="206" spans="1:4" ht="12.75" hidden="1">
      <c r="A206" s="64"/>
      <c r="B206" s="73"/>
      <c r="C206" s="65"/>
      <c r="D206" s="73"/>
    </row>
    <row r="207" spans="1:4" ht="12.75" hidden="1">
      <c r="A207" s="93" t="s">
        <v>585</v>
      </c>
      <c r="B207" s="96"/>
      <c r="C207" s="93"/>
      <c r="D207" s="96"/>
    </row>
    <row r="208" spans="1:4" ht="12.75" hidden="1">
      <c r="A208" s="92"/>
      <c r="B208" s="95"/>
      <c r="C208" s="92"/>
      <c r="D208" s="95"/>
    </row>
    <row r="209" spans="1:4" ht="12.75" customHeight="1" hidden="1">
      <c r="A209" s="111" t="s">
        <v>586</v>
      </c>
      <c r="B209" s="73"/>
      <c r="C209" s="106"/>
      <c r="D209" s="108" t="s">
        <v>614</v>
      </c>
    </row>
    <row r="210" spans="1:4" ht="25.5" hidden="1">
      <c r="A210" s="117" t="s">
        <v>587</v>
      </c>
      <c r="B210" s="73"/>
      <c r="C210" s="118"/>
      <c r="D210" s="108" t="s">
        <v>612</v>
      </c>
    </row>
    <row r="211" spans="1:4" ht="12.75">
      <c r="A211" s="62"/>
      <c r="B211" s="73"/>
      <c r="C211" s="63"/>
      <c r="D211" s="73"/>
    </row>
    <row r="212" spans="1:4" ht="12.75">
      <c r="A212" s="93" t="s">
        <v>588</v>
      </c>
      <c r="B212" s="96"/>
      <c r="C212" s="93"/>
      <c r="D212" s="96"/>
    </row>
    <row r="213" spans="1:4" ht="12.75">
      <c r="A213" s="92"/>
      <c r="B213" s="95"/>
      <c r="C213" s="92"/>
      <c r="D213" s="95"/>
    </row>
    <row r="214" spans="1:3" ht="12.75" hidden="1">
      <c r="A214" s="110" t="s">
        <v>589</v>
      </c>
      <c r="B214" s="73"/>
      <c r="C214" s="52"/>
    </row>
    <row r="215" spans="1:4" ht="12.75" hidden="1">
      <c r="A215" s="53" t="s">
        <v>590</v>
      </c>
      <c r="B215" s="73"/>
      <c r="C215" s="106"/>
      <c r="D215" s="108" t="s">
        <v>562</v>
      </c>
    </row>
    <row r="216" spans="1:4" ht="12.75" hidden="1">
      <c r="A216" s="53" t="s">
        <v>591</v>
      </c>
      <c r="B216" s="73"/>
      <c r="C216" s="106"/>
      <c r="D216" s="108" t="s">
        <v>562</v>
      </c>
    </row>
    <row r="217" spans="1:3" ht="12.75" hidden="1">
      <c r="A217" s="110" t="s">
        <v>592</v>
      </c>
      <c r="B217" s="73"/>
      <c r="C217" s="52"/>
    </row>
    <row r="218" spans="1:4" ht="51" hidden="1">
      <c r="A218" s="53" t="s">
        <v>593</v>
      </c>
      <c r="B218" s="73"/>
      <c r="C218" s="106"/>
      <c r="D218" s="108" t="s">
        <v>562</v>
      </c>
    </row>
    <row r="219" spans="1:3" ht="12.75">
      <c r="A219" s="110" t="s">
        <v>594</v>
      </c>
      <c r="B219" s="73"/>
      <c r="C219" s="52"/>
    </row>
    <row r="220" spans="1:4" ht="25.5" hidden="1">
      <c r="A220" s="53" t="s">
        <v>595</v>
      </c>
      <c r="B220" s="73"/>
      <c r="C220" s="106"/>
      <c r="D220" s="108" t="s">
        <v>612</v>
      </c>
    </row>
    <row r="221" spans="1:4" ht="25.5">
      <c r="A221" s="53" t="s">
        <v>596</v>
      </c>
      <c r="B221" s="73"/>
      <c r="C221" s="52">
        <f>IF('Дополнительное обр-ие'!AC$54=0,100*(Общее!B8+'Муниципальные показатели'!C174)/(Общее!B69+'Муниципальные показатели'!C29),"Недостаточно данных")</f>
        <v>100</v>
      </c>
      <c r="D221" s="56" t="s">
        <v>613</v>
      </c>
    </row>
    <row r="222" spans="1:3" ht="12.75" hidden="1">
      <c r="A222" s="110" t="s">
        <v>597</v>
      </c>
      <c r="B222" s="73"/>
      <c r="C222" s="52"/>
    </row>
    <row r="223" spans="1:4" ht="25.5" hidden="1">
      <c r="A223" s="53" t="s">
        <v>598</v>
      </c>
      <c r="B223" s="73"/>
      <c r="C223" s="106"/>
      <c r="D223" s="108" t="s">
        <v>562</v>
      </c>
    </row>
    <row r="224" spans="1:4" ht="12.75" hidden="1">
      <c r="A224" s="64"/>
      <c r="B224" s="73"/>
      <c r="C224" s="65"/>
      <c r="D224" s="73"/>
    </row>
    <row r="225" spans="1:4" ht="25.5" hidden="1">
      <c r="A225" s="93" t="s">
        <v>599</v>
      </c>
      <c r="B225" s="96"/>
      <c r="C225" s="93"/>
      <c r="D225" s="96"/>
    </row>
    <row r="226" spans="1:4" ht="12.75" hidden="1">
      <c r="A226" s="92"/>
      <c r="B226" s="95"/>
      <c r="C226" s="92"/>
      <c r="D226" s="95"/>
    </row>
    <row r="227" spans="1:3" ht="12.75" hidden="1">
      <c r="A227" s="110" t="s">
        <v>600</v>
      </c>
      <c r="B227" s="73"/>
      <c r="C227" s="92"/>
    </row>
    <row r="228" spans="1:4" ht="12.75" hidden="1">
      <c r="A228" s="53" t="s">
        <v>601</v>
      </c>
      <c r="B228" s="73"/>
      <c r="C228" s="106"/>
      <c r="D228" s="108" t="s">
        <v>617</v>
      </c>
    </row>
    <row r="229" spans="1:4" ht="76.5" hidden="1">
      <c r="A229" s="53" t="s">
        <v>602</v>
      </c>
      <c r="B229" s="73"/>
      <c r="C229" s="106"/>
      <c r="D229" s="108" t="s">
        <v>562</v>
      </c>
    </row>
    <row r="230" spans="1:3" ht="12.75" hidden="1">
      <c r="A230" s="110" t="s">
        <v>603</v>
      </c>
      <c r="B230" s="73"/>
      <c r="C230" s="52"/>
    </row>
    <row r="231" spans="1:5" ht="25.5" hidden="1">
      <c r="A231" s="53" t="s">
        <v>605</v>
      </c>
      <c r="B231" s="73"/>
      <c r="C231" s="106"/>
      <c r="D231" s="108" t="s">
        <v>562</v>
      </c>
      <c r="E231" s="109"/>
    </row>
    <row r="232" spans="1:3" ht="12.75" hidden="1">
      <c r="A232" s="110" t="s">
        <v>604</v>
      </c>
      <c r="B232" s="73"/>
      <c r="C232" s="52"/>
    </row>
    <row r="233" spans="1:4" ht="25.5" hidden="1">
      <c r="A233" s="53" t="s">
        <v>606</v>
      </c>
      <c r="B233" s="73"/>
      <c r="C233" s="106"/>
      <c r="D233" s="108" t="s">
        <v>562</v>
      </c>
    </row>
    <row r="234" spans="1:3" ht="25.5" hidden="1">
      <c r="A234" s="110" t="s">
        <v>607</v>
      </c>
      <c r="B234" s="73"/>
      <c r="C234" s="52"/>
    </row>
    <row r="235" spans="1:4" ht="38.25" hidden="1">
      <c r="A235" s="53" t="s">
        <v>608</v>
      </c>
      <c r="B235" s="73"/>
      <c r="C235" s="106"/>
      <c r="D235" s="108" t="s">
        <v>562</v>
      </c>
    </row>
  </sheetData>
  <sheetProtection password="CE28" sheet="1"/>
  <mergeCells count="11">
    <mergeCell ref="A24:A26"/>
    <mergeCell ref="A71:A72"/>
    <mergeCell ref="A77:A79"/>
    <mergeCell ref="A80:A81"/>
    <mergeCell ref="A149:A159"/>
    <mergeCell ref="A91:A104"/>
    <mergeCell ref="A107:A108"/>
    <mergeCell ref="A111:A112"/>
    <mergeCell ref="A105:A106"/>
    <mergeCell ref="A109:A110"/>
    <mergeCell ref="A168:A1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P1528"/>
  <sheetViews>
    <sheetView zoomScalePageLayoutView="0" workbookViewId="0" topLeftCell="A1">
      <pane ySplit="1" topLeftCell="A56" activePane="bottomLeft" state="frozen"/>
      <selection pane="topLeft" activeCell="A1" sqref="A1"/>
      <selection pane="bottomLeft" activeCell="K70" sqref="K70"/>
    </sheetView>
  </sheetViews>
  <sheetFormatPr defaultColWidth="9.140625" defaultRowHeight="12.75"/>
  <cols>
    <col min="1" max="1" width="51.7109375" style="6" customWidth="1"/>
    <col min="2" max="2" width="12.7109375" style="0" customWidth="1"/>
    <col min="3" max="11" width="11.140625" style="0" customWidth="1"/>
    <col min="12" max="13" width="7.140625" style="0" customWidth="1"/>
    <col min="14" max="14" width="7.00390625" style="0" customWidth="1"/>
    <col min="15" max="15" width="11.8515625" style="0" customWidth="1"/>
    <col min="16" max="93" width="7.00390625" style="0" customWidth="1"/>
  </cols>
  <sheetData>
    <row r="1" spans="1:93" s="17" customFormat="1" ht="168.75" customHeight="1">
      <c r="A1" s="14" t="s">
        <v>64</v>
      </c>
      <c r="B1" s="15"/>
      <c r="C1" s="248" t="s">
        <v>626</v>
      </c>
      <c r="D1" s="248" t="s">
        <v>627</v>
      </c>
      <c r="E1" s="248" t="s">
        <v>628</v>
      </c>
      <c r="F1" s="248" t="s">
        <v>629</v>
      </c>
      <c r="G1" s="248" t="s">
        <v>630</v>
      </c>
      <c r="H1" s="248" t="s">
        <v>631</v>
      </c>
      <c r="I1" s="248" t="s">
        <v>632</v>
      </c>
      <c r="J1" s="248" t="s">
        <v>633</v>
      </c>
      <c r="K1" s="248" t="s">
        <v>634</v>
      </c>
      <c r="L1" s="248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6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6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7"/>
    </row>
    <row r="2" spans="1:93" s="13" customFormat="1" ht="12.75">
      <c r="A2" s="24" t="s">
        <v>65</v>
      </c>
      <c r="B2" s="31" t="s">
        <v>63</v>
      </c>
      <c r="C2" s="249">
        <v>763004</v>
      </c>
      <c r="D2" s="249">
        <v>763007</v>
      </c>
      <c r="E2" s="249">
        <v>763009</v>
      </c>
      <c r="F2" s="249">
        <v>763014</v>
      </c>
      <c r="G2" s="249">
        <v>763015</v>
      </c>
      <c r="H2" s="249">
        <v>763016</v>
      </c>
      <c r="I2" s="249">
        <v>763017</v>
      </c>
      <c r="J2" s="249">
        <v>763021</v>
      </c>
      <c r="K2" s="249">
        <v>763022</v>
      </c>
      <c r="L2" s="250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9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30"/>
    </row>
    <row r="3" spans="1:93" s="13" customFormat="1" ht="12.75">
      <c r="A3" s="13" t="s">
        <v>158</v>
      </c>
      <c r="B3" s="123"/>
      <c r="C3" s="251"/>
      <c r="D3" s="251"/>
      <c r="E3" s="251"/>
      <c r="F3" s="251"/>
      <c r="G3" s="251"/>
      <c r="H3" s="251"/>
      <c r="I3" s="251"/>
      <c r="J3" s="251"/>
      <c r="K3" s="251"/>
      <c r="L3" s="252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29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2"/>
    </row>
    <row r="4" spans="1:93" ht="12.75">
      <c r="A4" s="5" t="s">
        <v>66</v>
      </c>
      <c r="B4" s="2"/>
      <c r="C4" s="25" t="s">
        <v>618</v>
      </c>
      <c r="D4" s="25" t="s">
        <v>618</v>
      </c>
      <c r="E4" s="25" t="s">
        <v>619</v>
      </c>
      <c r="F4" s="25" t="s">
        <v>618</v>
      </c>
      <c r="G4" s="25" t="s">
        <v>618</v>
      </c>
      <c r="H4" s="25" t="s">
        <v>618</v>
      </c>
      <c r="I4" s="25" t="s">
        <v>619</v>
      </c>
      <c r="J4" s="25" t="s">
        <v>618</v>
      </c>
      <c r="K4" s="231" t="s">
        <v>619</v>
      </c>
      <c r="L4" s="231"/>
      <c r="M4" s="134"/>
      <c r="N4" s="134"/>
      <c r="O4" s="134"/>
      <c r="P4" s="135"/>
      <c r="Q4" s="134"/>
      <c r="R4" s="134"/>
      <c r="S4" s="134"/>
      <c r="T4" s="134"/>
      <c r="U4" s="134"/>
      <c r="V4" s="134"/>
      <c r="W4" s="134"/>
      <c r="X4" s="135"/>
      <c r="Y4" s="136"/>
      <c r="Z4" s="134"/>
      <c r="AA4" s="137"/>
      <c r="AB4" s="134"/>
      <c r="AC4" s="134"/>
      <c r="AD4" s="134"/>
      <c r="AE4" s="134"/>
      <c r="AF4" s="137"/>
      <c r="AG4" s="137"/>
      <c r="AH4" s="134"/>
      <c r="AI4" s="137"/>
      <c r="AJ4" s="134"/>
      <c r="AK4" s="134"/>
      <c r="AL4" s="134"/>
      <c r="AM4" s="134"/>
      <c r="AN4" s="137"/>
      <c r="AO4" s="136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7"/>
      <c r="BE4" s="134"/>
      <c r="BF4" s="134"/>
      <c r="BG4" s="134"/>
      <c r="BH4" s="134"/>
      <c r="BI4" s="134"/>
      <c r="BJ4" s="134"/>
      <c r="BK4" s="134"/>
      <c r="BL4" s="134"/>
      <c r="BM4" s="136"/>
      <c r="BN4" s="136"/>
      <c r="BO4" s="136"/>
      <c r="BP4" s="136"/>
      <c r="BQ4" s="134"/>
      <c r="BR4" s="134"/>
      <c r="BS4" s="134"/>
      <c r="BT4" s="134"/>
      <c r="BU4" s="134"/>
      <c r="BV4" s="134"/>
      <c r="BW4" s="134"/>
      <c r="BX4" s="134"/>
      <c r="BY4" s="134"/>
      <c r="BZ4" s="135"/>
      <c r="CA4" s="134"/>
      <c r="CB4" s="134"/>
      <c r="CC4" s="134"/>
      <c r="CD4" s="134"/>
      <c r="CE4" s="134"/>
      <c r="CF4" s="137"/>
      <c r="CG4" s="134"/>
      <c r="CH4" s="137"/>
      <c r="CI4" s="137"/>
      <c r="CJ4" s="134"/>
      <c r="CK4" s="134"/>
      <c r="CL4" s="134"/>
      <c r="CM4" s="137"/>
      <c r="CN4" s="134"/>
      <c r="CO4" s="138"/>
    </row>
    <row r="5" spans="1:93" ht="12.75">
      <c r="A5" s="19" t="s">
        <v>0</v>
      </c>
      <c r="B5" s="20"/>
      <c r="C5" s="237"/>
      <c r="D5" s="237"/>
      <c r="E5" s="237"/>
      <c r="F5" s="237"/>
      <c r="G5" s="237"/>
      <c r="H5" s="237"/>
      <c r="I5" s="237"/>
      <c r="J5" s="237"/>
      <c r="K5" s="239"/>
      <c r="L5" s="239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</row>
    <row r="6" spans="1:93" ht="15.75">
      <c r="A6" s="4" t="s">
        <v>1</v>
      </c>
      <c r="B6" s="270"/>
      <c r="C6" s="227" t="s">
        <v>563</v>
      </c>
      <c r="D6" s="227" t="s">
        <v>563</v>
      </c>
      <c r="E6" s="231" t="s">
        <v>563</v>
      </c>
      <c r="F6" s="227" t="s">
        <v>563</v>
      </c>
      <c r="G6" s="227" t="s">
        <v>563</v>
      </c>
      <c r="H6" s="227" t="s">
        <v>563</v>
      </c>
      <c r="I6" s="231" t="s">
        <v>563</v>
      </c>
      <c r="J6" s="227" t="s">
        <v>563</v>
      </c>
      <c r="K6" s="231" t="s">
        <v>563</v>
      </c>
      <c r="L6" s="227"/>
      <c r="M6" s="143"/>
      <c r="N6" s="141"/>
      <c r="O6" s="144"/>
      <c r="P6" s="141"/>
      <c r="Q6" s="141"/>
      <c r="R6" s="141"/>
      <c r="S6" s="134"/>
      <c r="T6" s="145"/>
      <c r="U6" s="141"/>
      <c r="V6" s="134"/>
      <c r="W6" s="146"/>
      <c r="X6" s="141"/>
      <c r="Y6" s="141"/>
      <c r="Z6" s="141"/>
      <c r="AA6" s="134"/>
      <c r="AB6" s="143"/>
      <c r="AC6" s="144"/>
      <c r="AD6" s="141"/>
      <c r="AE6" s="144"/>
      <c r="AF6" s="134"/>
      <c r="AG6" s="134"/>
      <c r="AH6" s="147"/>
      <c r="AI6" s="134"/>
      <c r="AJ6" s="144"/>
      <c r="AK6" s="148"/>
      <c r="AL6" s="144"/>
      <c r="AM6" s="141"/>
      <c r="AN6" s="134"/>
      <c r="AO6" s="134"/>
      <c r="AP6" s="141"/>
      <c r="AQ6" s="141"/>
      <c r="AR6" s="134"/>
      <c r="AS6" s="134"/>
      <c r="AT6" s="149"/>
      <c r="AU6" s="134"/>
      <c r="AV6" s="141"/>
      <c r="AW6" s="150"/>
      <c r="AX6" s="144"/>
      <c r="AY6" s="149"/>
      <c r="AZ6" s="134"/>
      <c r="BA6" s="141"/>
      <c r="BB6" s="141"/>
      <c r="BC6" s="141"/>
      <c r="BD6" s="134"/>
      <c r="BE6" s="141"/>
      <c r="BF6" s="141"/>
      <c r="BG6" s="134"/>
      <c r="BH6" s="134"/>
      <c r="BI6" s="134"/>
      <c r="BJ6" s="151"/>
      <c r="BK6" s="133"/>
      <c r="BL6" s="134"/>
      <c r="BM6" s="144"/>
      <c r="BN6" s="144"/>
      <c r="BO6" s="144"/>
      <c r="BP6" s="144"/>
      <c r="BQ6" s="144"/>
      <c r="BR6" s="144"/>
      <c r="BS6" s="144"/>
      <c r="BT6" s="134"/>
      <c r="BU6" s="134"/>
      <c r="BV6" s="141"/>
      <c r="BW6" s="141"/>
      <c r="BX6" s="141"/>
      <c r="BY6" s="134"/>
      <c r="BZ6" s="152"/>
      <c r="CA6" s="143"/>
      <c r="CB6" s="141"/>
      <c r="CC6" s="134"/>
      <c r="CD6" s="141"/>
      <c r="CE6" s="153"/>
      <c r="CF6" s="134"/>
      <c r="CG6" s="141"/>
      <c r="CH6" s="134"/>
      <c r="CI6" s="134"/>
      <c r="CJ6" s="133"/>
      <c r="CK6" s="141"/>
      <c r="CL6" s="134"/>
      <c r="CM6" s="134"/>
      <c r="CN6" s="141"/>
      <c r="CO6" s="141"/>
    </row>
    <row r="7" spans="1:93" ht="15.75">
      <c r="A7" s="4" t="s">
        <v>2</v>
      </c>
      <c r="B7" s="270"/>
      <c r="C7" s="227" t="s">
        <v>620</v>
      </c>
      <c r="D7" s="227" t="s">
        <v>564</v>
      </c>
      <c r="E7" s="231" t="s">
        <v>620</v>
      </c>
      <c r="F7" s="227" t="s">
        <v>564</v>
      </c>
      <c r="G7" s="227" t="s">
        <v>620</v>
      </c>
      <c r="H7" s="227" t="s">
        <v>564</v>
      </c>
      <c r="I7" s="231" t="s">
        <v>564</v>
      </c>
      <c r="J7" s="227" t="s">
        <v>620</v>
      </c>
      <c r="K7" s="231" t="s">
        <v>620</v>
      </c>
      <c r="L7" s="227"/>
      <c r="M7" s="143"/>
      <c r="N7" s="141"/>
      <c r="O7" s="144"/>
      <c r="P7" s="141"/>
      <c r="Q7" s="141"/>
      <c r="R7" s="141"/>
      <c r="S7" s="134"/>
      <c r="T7" s="145"/>
      <c r="U7" s="141"/>
      <c r="V7" s="134"/>
      <c r="W7" s="146"/>
      <c r="X7" s="141"/>
      <c r="Y7" s="141"/>
      <c r="Z7" s="141"/>
      <c r="AA7" s="134"/>
      <c r="AB7" s="143"/>
      <c r="AC7" s="144"/>
      <c r="AD7" s="141"/>
      <c r="AE7" s="144"/>
      <c r="AF7" s="134"/>
      <c r="AG7" s="134"/>
      <c r="AH7" s="147"/>
      <c r="AI7" s="134"/>
      <c r="AJ7" s="144"/>
      <c r="AK7" s="148"/>
      <c r="AL7" s="144"/>
      <c r="AM7" s="141"/>
      <c r="AN7" s="134"/>
      <c r="AO7" s="134"/>
      <c r="AP7" s="141"/>
      <c r="AQ7" s="141"/>
      <c r="AR7" s="134"/>
      <c r="AS7" s="134"/>
      <c r="AT7" s="149"/>
      <c r="AU7" s="134"/>
      <c r="AV7" s="141"/>
      <c r="AW7" s="150"/>
      <c r="AX7" s="144"/>
      <c r="AY7" s="149"/>
      <c r="AZ7" s="134"/>
      <c r="BA7" s="141"/>
      <c r="BB7" s="141"/>
      <c r="BC7" s="141"/>
      <c r="BD7" s="134"/>
      <c r="BE7" s="141"/>
      <c r="BF7" s="141"/>
      <c r="BG7" s="134"/>
      <c r="BH7" s="134"/>
      <c r="BI7" s="134"/>
      <c r="BJ7" s="151"/>
      <c r="BK7" s="133"/>
      <c r="BL7" s="134"/>
      <c r="BM7" s="144"/>
      <c r="BN7" s="144"/>
      <c r="BO7" s="144"/>
      <c r="BP7" s="144"/>
      <c r="BQ7" s="144"/>
      <c r="BR7" s="144"/>
      <c r="BS7" s="144"/>
      <c r="BT7" s="134"/>
      <c r="BU7" s="134"/>
      <c r="BV7" s="141"/>
      <c r="BW7" s="141"/>
      <c r="BX7" s="141"/>
      <c r="BY7" s="134"/>
      <c r="BZ7" s="134"/>
      <c r="CA7" s="143"/>
      <c r="CB7" s="141"/>
      <c r="CC7" s="134"/>
      <c r="CD7" s="141"/>
      <c r="CE7" s="153"/>
      <c r="CF7" s="134"/>
      <c r="CG7" s="141"/>
      <c r="CH7" s="134"/>
      <c r="CI7" s="134"/>
      <c r="CJ7" s="133"/>
      <c r="CK7" s="141"/>
      <c r="CL7" s="134"/>
      <c r="CM7" s="134"/>
      <c r="CN7" s="141"/>
      <c r="CO7" s="141"/>
    </row>
    <row r="8" spans="1:93" ht="25.5">
      <c r="A8" s="4" t="s">
        <v>3</v>
      </c>
      <c r="B8" s="271">
        <f>SUM(C8:CO8)</f>
        <v>9</v>
      </c>
      <c r="C8" s="227">
        <v>1</v>
      </c>
      <c r="D8" s="227">
        <v>1</v>
      </c>
      <c r="E8" s="231">
        <v>1</v>
      </c>
      <c r="F8" s="227">
        <v>1</v>
      </c>
      <c r="G8" s="227">
        <v>1</v>
      </c>
      <c r="H8" s="227">
        <v>1</v>
      </c>
      <c r="I8" s="231">
        <v>1</v>
      </c>
      <c r="J8" s="227">
        <v>1</v>
      </c>
      <c r="K8" s="231">
        <v>1</v>
      </c>
      <c r="L8" s="227"/>
      <c r="M8" s="143"/>
      <c r="N8" s="141"/>
      <c r="O8" s="144"/>
      <c r="P8" s="141"/>
      <c r="Q8" s="141"/>
      <c r="R8" s="141"/>
      <c r="S8" s="134"/>
      <c r="T8" s="145"/>
      <c r="U8" s="141"/>
      <c r="V8" s="134"/>
      <c r="W8" s="146"/>
      <c r="X8" s="141"/>
      <c r="Y8" s="141"/>
      <c r="Z8" s="141"/>
      <c r="AA8" s="134"/>
      <c r="AB8" s="143"/>
      <c r="AC8" s="144"/>
      <c r="AD8" s="141"/>
      <c r="AE8" s="144"/>
      <c r="AF8" s="134"/>
      <c r="AG8" s="134"/>
      <c r="AH8" s="147"/>
      <c r="AI8" s="134"/>
      <c r="AJ8" s="144"/>
      <c r="AK8" s="144"/>
      <c r="AL8" s="144"/>
      <c r="AM8" s="141"/>
      <c r="AN8" s="134"/>
      <c r="AO8" s="134"/>
      <c r="AP8" s="141"/>
      <c r="AQ8" s="141"/>
      <c r="AR8" s="134"/>
      <c r="AS8" s="134"/>
      <c r="AT8" s="149"/>
      <c r="AU8" s="134"/>
      <c r="AV8" s="141"/>
      <c r="AW8" s="150"/>
      <c r="AX8" s="144"/>
      <c r="AY8" s="149"/>
      <c r="AZ8" s="134"/>
      <c r="BA8" s="141"/>
      <c r="BB8" s="141"/>
      <c r="BC8" s="141"/>
      <c r="BD8" s="134"/>
      <c r="BE8" s="141"/>
      <c r="BF8" s="141"/>
      <c r="BG8" s="134"/>
      <c r="BH8" s="134"/>
      <c r="BI8" s="134"/>
      <c r="BJ8" s="151"/>
      <c r="BK8" s="133"/>
      <c r="BL8" s="134"/>
      <c r="BM8" s="144"/>
      <c r="BN8" s="144"/>
      <c r="BO8" s="144"/>
      <c r="BP8" s="144"/>
      <c r="BQ8" s="144"/>
      <c r="BR8" s="144"/>
      <c r="BS8" s="144"/>
      <c r="BT8" s="134"/>
      <c r="BU8" s="134"/>
      <c r="BV8" s="141"/>
      <c r="BW8" s="141"/>
      <c r="BX8" s="141"/>
      <c r="BY8" s="134"/>
      <c r="BZ8" s="134"/>
      <c r="CA8" s="143"/>
      <c r="CB8" s="141"/>
      <c r="CC8" s="134"/>
      <c r="CD8" s="141"/>
      <c r="CE8" s="154"/>
      <c r="CF8" s="134"/>
      <c r="CG8" s="141"/>
      <c r="CH8" s="134"/>
      <c r="CI8" s="134"/>
      <c r="CJ8" s="141"/>
      <c r="CK8" s="141"/>
      <c r="CL8" s="134"/>
      <c r="CM8" s="134"/>
      <c r="CN8" s="141"/>
      <c r="CO8" s="141"/>
    </row>
    <row r="9" spans="1:93" ht="25.5">
      <c r="A9" s="4" t="s">
        <v>4</v>
      </c>
      <c r="B9" s="22">
        <f>SUM(C9:CO9)</f>
        <v>9</v>
      </c>
      <c r="C9" s="227">
        <v>1</v>
      </c>
      <c r="D9" s="227">
        <v>1</v>
      </c>
      <c r="E9" s="231">
        <v>1</v>
      </c>
      <c r="F9" s="227">
        <v>1</v>
      </c>
      <c r="G9" s="227">
        <v>1</v>
      </c>
      <c r="H9" s="227">
        <v>1</v>
      </c>
      <c r="I9" s="231">
        <v>1</v>
      </c>
      <c r="J9" s="227">
        <v>1</v>
      </c>
      <c r="K9" s="231">
        <v>1</v>
      </c>
      <c r="L9" s="227"/>
      <c r="M9" s="143"/>
      <c r="N9" s="141"/>
      <c r="O9" s="144"/>
      <c r="P9" s="141"/>
      <c r="Q9" s="141"/>
      <c r="R9" s="141"/>
      <c r="S9" s="134"/>
      <c r="T9" s="145"/>
      <c r="U9" s="141"/>
      <c r="V9" s="134"/>
      <c r="W9" s="146"/>
      <c r="X9" s="141"/>
      <c r="Y9" s="141"/>
      <c r="Z9" s="141"/>
      <c r="AA9" s="140"/>
      <c r="AB9" s="143"/>
      <c r="AC9" s="144"/>
      <c r="AD9" s="141"/>
      <c r="AE9" s="144"/>
      <c r="AF9" s="134"/>
      <c r="AG9" s="134"/>
      <c r="AH9" s="147"/>
      <c r="AI9" s="134"/>
      <c r="AJ9" s="144"/>
      <c r="AK9" s="144"/>
      <c r="AL9" s="144"/>
      <c r="AM9" s="141"/>
      <c r="AN9" s="134"/>
      <c r="AO9" s="134"/>
      <c r="AP9" s="141"/>
      <c r="AQ9" s="141"/>
      <c r="AR9" s="134"/>
      <c r="AS9" s="134"/>
      <c r="AT9" s="149"/>
      <c r="AU9" s="134"/>
      <c r="AV9" s="141"/>
      <c r="AW9" s="150"/>
      <c r="AX9" s="144"/>
      <c r="AY9" s="149"/>
      <c r="AZ9" s="134"/>
      <c r="BA9" s="141"/>
      <c r="BB9" s="141"/>
      <c r="BC9" s="141"/>
      <c r="BD9" s="134"/>
      <c r="BE9" s="141"/>
      <c r="BF9" s="141"/>
      <c r="BG9" s="134"/>
      <c r="BH9" s="134"/>
      <c r="BI9" s="134"/>
      <c r="BJ9" s="151"/>
      <c r="BK9" s="133"/>
      <c r="BL9" s="134"/>
      <c r="BM9" s="144"/>
      <c r="BN9" s="144"/>
      <c r="BO9" s="144"/>
      <c r="BP9" s="144"/>
      <c r="BQ9" s="144"/>
      <c r="BR9" s="144"/>
      <c r="BS9" s="144"/>
      <c r="BT9" s="134"/>
      <c r="BU9" s="134"/>
      <c r="BV9" s="141"/>
      <c r="BW9" s="141"/>
      <c r="BX9" s="141"/>
      <c r="BY9" s="134"/>
      <c r="BZ9" s="134"/>
      <c r="CA9" s="143"/>
      <c r="CB9" s="141"/>
      <c r="CC9" s="134"/>
      <c r="CD9" s="141"/>
      <c r="CE9" s="154"/>
      <c r="CF9" s="134"/>
      <c r="CG9" s="141"/>
      <c r="CH9" s="134"/>
      <c r="CI9" s="134"/>
      <c r="CJ9" s="141"/>
      <c r="CK9" s="141"/>
      <c r="CL9" s="134"/>
      <c r="CM9" s="134"/>
      <c r="CN9" s="141"/>
      <c r="CO9" s="141"/>
    </row>
    <row r="10" spans="1:93" ht="12.75">
      <c r="A10" s="19" t="s">
        <v>5</v>
      </c>
      <c r="B10" s="20"/>
      <c r="C10" s="238"/>
      <c r="D10" s="238"/>
      <c r="E10" s="237"/>
      <c r="F10" s="238"/>
      <c r="G10" s="238"/>
      <c r="H10" s="238"/>
      <c r="I10" s="237"/>
      <c r="J10" s="238"/>
      <c r="K10" s="239"/>
      <c r="L10" s="238"/>
      <c r="M10" s="156"/>
      <c r="N10" s="155"/>
      <c r="O10" s="157"/>
      <c r="P10" s="155"/>
      <c r="Q10" s="155"/>
      <c r="R10" s="155"/>
      <c r="S10" s="140"/>
      <c r="T10" s="158"/>
      <c r="U10" s="155"/>
      <c r="V10" s="140"/>
      <c r="W10" s="159"/>
      <c r="X10" s="155"/>
      <c r="Y10" s="155"/>
      <c r="Z10" s="155"/>
      <c r="AA10" s="134"/>
      <c r="AB10" s="160"/>
      <c r="AC10" s="157"/>
      <c r="AD10" s="155"/>
      <c r="AE10" s="157"/>
      <c r="AF10" s="140"/>
      <c r="AG10" s="140"/>
      <c r="AH10" s="161"/>
      <c r="AI10" s="140"/>
      <c r="AJ10" s="157"/>
      <c r="AK10" s="144"/>
      <c r="AL10" s="157"/>
      <c r="AM10" s="155"/>
      <c r="AN10" s="140"/>
      <c r="AO10" s="140"/>
      <c r="AP10" s="155"/>
      <c r="AQ10" s="155"/>
      <c r="AR10" s="140"/>
      <c r="AS10" s="140"/>
      <c r="AT10" s="162"/>
      <c r="AU10" s="140"/>
      <c r="AV10" s="155"/>
      <c r="AW10" s="163"/>
      <c r="AX10" s="157"/>
      <c r="AY10" s="162"/>
      <c r="AZ10" s="140"/>
      <c r="BA10" s="155"/>
      <c r="BB10" s="155"/>
      <c r="BC10" s="155"/>
      <c r="BD10" s="140"/>
      <c r="BE10" s="155"/>
      <c r="BF10" s="155"/>
      <c r="BG10" s="140"/>
      <c r="BH10" s="140"/>
      <c r="BI10" s="140"/>
      <c r="BJ10" s="164"/>
      <c r="BK10" s="139"/>
      <c r="BL10" s="140"/>
      <c r="BM10" s="157"/>
      <c r="BN10" s="157"/>
      <c r="BO10" s="157"/>
      <c r="BP10" s="157"/>
      <c r="BQ10" s="157"/>
      <c r="BR10" s="157"/>
      <c r="BS10" s="155"/>
      <c r="BT10" s="140"/>
      <c r="BU10" s="140"/>
      <c r="BV10" s="155"/>
      <c r="BW10" s="155"/>
      <c r="BX10" s="155"/>
      <c r="BY10" s="140"/>
      <c r="BZ10" s="134"/>
      <c r="CA10" s="160"/>
      <c r="CB10" s="155"/>
      <c r="CC10" s="140"/>
      <c r="CD10" s="155"/>
      <c r="CE10" s="140"/>
      <c r="CF10" s="140"/>
      <c r="CG10" s="155"/>
      <c r="CH10" s="140"/>
      <c r="CI10" s="140"/>
      <c r="CJ10" s="155"/>
      <c r="CK10" s="155"/>
      <c r="CL10" s="140"/>
      <c r="CM10" s="140"/>
      <c r="CN10" s="155"/>
      <c r="CO10" s="155"/>
    </row>
    <row r="11" spans="1:93" ht="12.75">
      <c r="A11" s="4" t="s">
        <v>6</v>
      </c>
      <c r="B11" s="22">
        <f>SUM(C11:CO11)</f>
        <v>1002</v>
      </c>
      <c r="C11" s="227">
        <v>25</v>
      </c>
      <c r="D11" s="227">
        <v>60</v>
      </c>
      <c r="E11" s="231">
        <v>13</v>
      </c>
      <c r="F11" s="227">
        <v>96</v>
      </c>
      <c r="G11" s="227">
        <v>35</v>
      </c>
      <c r="H11" s="227">
        <v>579</v>
      </c>
      <c r="I11" s="231">
        <v>105</v>
      </c>
      <c r="J11" s="227">
        <v>38</v>
      </c>
      <c r="K11" s="231">
        <v>51</v>
      </c>
      <c r="L11" s="227"/>
      <c r="M11" s="143"/>
      <c r="N11" s="141"/>
      <c r="O11" s="144"/>
      <c r="P11" s="141"/>
      <c r="Q11" s="141"/>
      <c r="R11" s="141"/>
      <c r="S11" s="134"/>
      <c r="T11" s="134"/>
      <c r="U11" s="147"/>
      <c r="V11" s="146"/>
      <c r="W11" s="146"/>
      <c r="X11" s="141"/>
      <c r="Y11" s="141"/>
      <c r="Z11" s="141"/>
      <c r="AA11" s="134"/>
      <c r="AB11" s="143"/>
      <c r="AC11" s="144"/>
      <c r="AD11" s="141"/>
      <c r="AE11" s="144"/>
      <c r="AF11" s="134"/>
      <c r="AG11" s="134"/>
      <c r="AH11" s="147"/>
      <c r="AI11" s="134"/>
      <c r="AJ11" s="144"/>
      <c r="AK11" s="144"/>
      <c r="AL11" s="144"/>
      <c r="AM11" s="141"/>
      <c r="AN11" s="134"/>
      <c r="AO11" s="134"/>
      <c r="AP11" s="141"/>
      <c r="AQ11" s="141"/>
      <c r="AR11" s="134"/>
      <c r="AS11" s="134"/>
      <c r="AT11" s="149"/>
      <c r="AU11" s="134"/>
      <c r="AV11" s="141"/>
      <c r="AW11" s="165"/>
      <c r="AX11" s="144"/>
      <c r="AY11" s="149"/>
      <c r="AZ11" s="134"/>
      <c r="BA11" s="141"/>
      <c r="BB11" s="141"/>
      <c r="BC11" s="141"/>
      <c r="BD11" s="134"/>
      <c r="BE11" s="141"/>
      <c r="BF11" s="141"/>
      <c r="BG11" s="134"/>
      <c r="BH11" s="134"/>
      <c r="BI11" s="134"/>
      <c r="BJ11" s="151"/>
      <c r="BK11" s="133"/>
      <c r="BL11" s="134"/>
      <c r="BM11" s="144"/>
      <c r="BN11" s="144"/>
      <c r="BO11" s="144"/>
      <c r="BP11" s="144"/>
      <c r="BQ11" s="144"/>
      <c r="BR11" s="144"/>
      <c r="BS11" s="144"/>
      <c r="BT11" s="134"/>
      <c r="BU11" s="134"/>
      <c r="BV11" s="141"/>
      <c r="BW11" s="141"/>
      <c r="BX11" s="141"/>
      <c r="BY11" s="134"/>
      <c r="BZ11" s="134"/>
      <c r="CA11" s="143"/>
      <c r="CB11" s="141"/>
      <c r="CC11" s="134"/>
      <c r="CD11" s="141"/>
      <c r="CE11" s="154"/>
      <c r="CF11" s="134"/>
      <c r="CG11" s="141"/>
      <c r="CH11" s="134"/>
      <c r="CI11" s="134"/>
      <c r="CJ11" s="141"/>
      <c r="CK11" s="141"/>
      <c r="CL11" s="134"/>
      <c r="CM11" s="134"/>
      <c r="CN11" s="141"/>
      <c r="CO11" s="141"/>
    </row>
    <row r="12" spans="1:93" ht="12.75">
      <c r="A12" s="4" t="s">
        <v>7</v>
      </c>
      <c r="B12" s="22">
        <f>SUM(C12:CO12)</f>
        <v>48</v>
      </c>
      <c r="C12" s="227">
        <v>0</v>
      </c>
      <c r="D12" s="227">
        <v>0</v>
      </c>
      <c r="E12" s="231">
        <v>0</v>
      </c>
      <c r="F12" s="227">
        <v>0</v>
      </c>
      <c r="G12" s="227">
        <v>0</v>
      </c>
      <c r="H12" s="227">
        <v>48</v>
      </c>
      <c r="I12" s="231">
        <v>0</v>
      </c>
      <c r="J12" s="227">
        <v>0</v>
      </c>
      <c r="K12" s="231">
        <v>0</v>
      </c>
      <c r="L12" s="227"/>
      <c r="M12" s="143"/>
      <c r="N12" s="141"/>
      <c r="O12" s="166"/>
      <c r="P12" s="141"/>
      <c r="Q12" s="141"/>
      <c r="R12" s="141"/>
      <c r="S12" s="134"/>
      <c r="T12" s="134"/>
      <c r="U12" s="147"/>
      <c r="V12" s="146"/>
      <c r="W12" s="146"/>
      <c r="X12" s="141"/>
      <c r="Y12" s="141"/>
      <c r="Z12" s="141"/>
      <c r="AA12" s="134"/>
      <c r="AB12" s="143"/>
      <c r="AC12" s="144"/>
      <c r="AD12" s="141"/>
      <c r="AE12" s="144"/>
      <c r="AF12" s="134"/>
      <c r="AG12" s="134"/>
      <c r="AH12" s="147"/>
      <c r="AI12" s="134"/>
      <c r="AJ12" s="144"/>
      <c r="AK12" s="144"/>
      <c r="AL12" s="144"/>
      <c r="AM12" s="141"/>
      <c r="AN12" s="134"/>
      <c r="AO12" s="134"/>
      <c r="AP12" s="141"/>
      <c r="AQ12" s="141"/>
      <c r="AR12" s="134"/>
      <c r="AS12" s="134"/>
      <c r="AT12" s="149"/>
      <c r="AU12" s="134"/>
      <c r="AV12" s="141"/>
      <c r="AW12" s="165"/>
      <c r="AX12" s="144"/>
      <c r="AY12" s="149"/>
      <c r="AZ12" s="134"/>
      <c r="BA12" s="141"/>
      <c r="BB12" s="141"/>
      <c r="BC12" s="141"/>
      <c r="BD12" s="134"/>
      <c r="BE12" s="141"/>
      <c r="BF12" s="141"/>
      <c r="BG12" s="134"/>
      <c r="BH12" s="134"/>
      <c r="BI12" s="134"/>
      <c r="BJ12" s="151"/>
      <c r="BK12" s="133"/>
      <c r="BL12" s="134"/>
      <c r="BM12" s="144"/>
      <c r="BN12" s="144"/>
      <c r="BO12" s="144"/>
      <c r="BP12" s="144"/>
      <c r="BQ12" s="144"/>
      <c r="BR12" s="144"/>
      <c r="BS12" s="144"/>
      <c r="BT12" s="134"/>
      <c r="BU12" s="134"/>
      <c r="BV12" s="141"/>
      <c r="BW12" s="141"/>
      <c r="BX12" s="141"/>
      <c r="BY12" s="134"/>
      <c r="BZ12" s="134"/>
      <c r="CA12" s="143"/>
      <c r="CB12" s="141"/>
      <c r="CC12" s="134"/>
      <c r="CD12" s="141"/>
      <c r="CE12" s="154"/>
      <c r="CF12" s="134"/>
      <c r="CG12" s="141"/>
      <c r="CH12" s="134"/>
      <c r="CI12" s="134"/>
      <c r="CJ12" s="133"/>
      <c r="CK12" s="141"/>
      <c r="CL12" s="134"/>
      <c r="CM12" s="134"/>
      <c r="CN12" s="141"/>
      <c r="CO12" s="141"/>
    </row>
    <row r="13" spans="1:93" ht="12.75">
      <c r="A13" s="4" t="s">
        <v>8</v>
      </c>
      <c r="B13" s="22">
        <f>SUM(C13:CO13)</f>
        <v>0</v>
      </c>
      <c r="C13" s="227">
        <v>0</v>
      </c>
      <c r="D13" s="227">
        <v>0</v>
      </c>
      <c r="E13" s="231">
        <v>0</v>
      </c>
      <c r="F13" s="227">
        <v>0</v>
      </c>
      <c r="G13" s="227">
        <v>0</v>
      </c>
      <c r="H13" s="227">
        <v>0</v>
      </c>
      <c r="I13" s="231">
        <v>0</v>
      </c>
      <c r="J13" s="227">
        <v>0</v>
      </c>
      <c r="K13" s="231">
        <v>0</v>
      </c>
      <c r="L13" s="227"/>
      <c r="M13" s="143"/>
      <c r="N13" s="141"/>
      <c r="O13" s="166"/>
      <c r="P13" s="141"/>
      <c r="Q13" s="141"/>
      <c r="R13" s="141"/>
      <c r="S13" s="134"/>
      <c r="T13" s="134"/>
      <c r="U13" s="147"/>
      <c r="V13" s="146"/>
      <c r="W13" s="146"/>
      <c r="X13" s="141"/>
      <c r="Y13" s="141"/>
      <c r="Z13" s="141"/>
      <c r="AA13" s="134"/>
      <c r="AB13" s="143"/>
      <c r="AC13" s="144"/>
      <c r="AD13" s="141"/>
      <c r="AE13" s="144"/>
      <c r="AF13" s="134"/>
      <c r="AG13" s="134"/>
      <c r="AH13" s="147"/>
      <c r="AI13" s="134"/>
      <c r="AJ13" s="144"/>
      <c r="AK13" s="144"/>
      <c r="AL13" s="144"/>
      <c r="AM13" s="141"/>
      <c r="AN13" s="134"/>
      <c r="AO13" s="134"/>
      <c r="AP13" s="141"/>
      <c r="AQ13" s="141"/>
      <c r="AR13" s="134"/>
      <c r="AS13" s="134"/>
      <c r="AT13" s="149"/>
      <c r="AU13" s="134"/>
      <c r="AV13" s="141"/>
      <c r="AW13" s="165"/>
      <c r="AX13" s="144"/>
      <c r="AY13" s="149"/>
      <c r="AZ13" s="134"/>
      <c r="BA13" s="141"/>
      <c r="BB13" s="141"/>
      <c r="BC13" s="141"/>
      <c r="BD13" s="134"/>
      <c r="BE13" s="141"/>
      <c r="BF13" s="141"/>
      <c r="BG13" s="134"/>
      <c r="BH13" s="134"/>
      <c r="BI13" s="134"/>
      <c r="BJ13" s="151"/>
      <c r="BK13" s="133"/>
      <c r="BL13" s="134"/>
      <c r="BM13" s="144"/>
      <c r="BN13" s="144"/>
      <c r="BO13" s="144"/>
      <c r="BP13" s="144"/>
      <c r="BQ13" s="144"/>
      <c r="BR13" s="144"/>
      <c r="BS13" s="144"/>
      <c r="BT13" s="134"/>
      <c r="BU13" s="134"/>
      <c r="BV13" s="141"/>
      <c r="BW13" s="141"/>
      <c r="BX13" s="141"/>
      <c r="BY13" s="134"/>
      <c r="BZ13" s="134"/>
      <c r="CA13" s="143"/>
      <c r="CB13" s="141"/>
      <c r="CC13" s="134"/>
      <c r="CD13" s="141"/>
      <c r="CE13" s="154"/>
      <c r="CF13" s="134"/>
      <c r="CG13" s="141"/>
      <c r="CH13" s="134"/>
      <c r="CI13" s="134"/>
      <c r="CJ13" s="141"/>
      <c r="CK13" s="141"/>
      <c r="CL13" s="134"/>
      <c r="CM13" s="134"/>
      <c r="CN13" s="141"/>
      <c r="CO13" s="141"/>
    </row>
    <row r="14" spans="1:93" ht="12.75">
      <c r="A14" s="4" t="s">
        <v>9</v>
      </c>
      <c r="B14" s="22">
        <f>SUM(C14:CO14)</f>
        <v>974</v>
      </c>
      <c r="C14" s="227">
        <v>25</v>
      </c>
      <c r="D14" s="227">
        <v>60</v>
      </c>
      <c r="E14" s="231">
        <v>13</v>
      </c>
      <c r="F14" s="227">
        <v>85</v>
      </c>
      <c r="G14" s="227">
        <v>35</v>
      </c>
      <c r="H14" s="227">
        <v>562</v>
      </c>
      <c r="I14" s="231">
        <v>105</v>
      </c>
      <c r="J14" s="227">
        <v>38</v>
      </c>
      <c r="K14" s="231">
        <v>51</v>
      </c>
      <c r="L14" s="227"/>
      <c r="M14" s="143"/>
      <c r="N14" s="141"/>
      <c r="O14" s="167"/>
      <c r="P14" s="141"/>
      <c r="Q14" s="141"/>
      <c r="R14" s="141"/>
      <c r="S14" s="134"/>
      <c r="T14" s="134"/>
      <c r="U14" s="147"/>
      <c r="V14" s="146"/>
      <c r="W14" s="146"/>
      <c r="X14" s="141"/>
      <c r="Y14" s="141"/>
      <c r="Z14" s="141"/>
      <c r="AA14" s="134"/>
      <c r="AB14" s="143"/>
      <c r="AC14" s="144"/>
      <c r="AD14" s="141"/>
      <c r="AE14" s="144"/>
      <c r="AF14" s="134"/>
      <c r="AG14" s="134"/>
      <c r="AH14" s="147"/>
      <c r="AI14" s="134"/>
      <c r="AJ14" s="144"/>
      <c r="AK14" s="144"/>
      <c r="AL14" s="144"/>
      <c r="AM14" s="141"/>
      <c r="AN14" s="134"/>
      <c r="AO14" s="134"/>
      <c r="AP14" s="133"/>
      <c r="AQ14" s="141"/>
      <c r="AR14" s="134"/>
      <c r="AS14" s="134"/>
      <c r="AT14" s="149"/>
      <c r="AU14" s="134"/>
      <c r="AV14" s="141"/>
      <c r="AW14" s="165"/>
      <c r="AX14" s="144"/>
      <c r="AY14" s="168"/>
      <c r="AZ14" s="134"/>
      <c r="BA14" s="141"/>
      <c r="BB14" s="141"/>
      <c r="BC14" s="141"/>
      <c r="BD14" s="134"/>
      <c r="BE14" s="141"/>
      <c r="BF14" s="141"/>
      <c r="BG14" s="134"/>
      <c r="BH14" s="134"/>
      <c r="BI14" s="134"/>
      <c r="BJ14" s="151"/>
      <c r="BK14" s="133"/>
      <c r="BL14" s="134"/>
      <c r="BM14" s="144"/>
      <c r="BN14" s="144"/>
      <c r="BO14" s="144"/>
      <c r="BP14" s="144"/>
      <c r="BQ14" s="144"/>
      <c r="BR14" s="144"/>
      <c r="BS14" s="144"/>
      <c r="BT14" s="134"/>
      <c r="BU14" s="134"/>
      <c r="BV14" s="141"/>
      <c r="BW14" s="141"/>
      <c r="BX14" s="141"/>
      <c r="BY14" s="134"/>
      <c r="BZ14" s="134"/>
      <c r="CA14" s="143"/>
      <c r="CB14" s="141"/>
      <c r="CC14" s="134"/>
      <c r="CD14" s="141"/>
      <c r="CE14" s="154"/>
      <c r="CF14" s="134"/>
      <c r="CG14" s="141"/>
      <c r="CH14" s="134"/>
      <c r="CI14" s="134"/>
      <c r="CJ14" s="133"/>
      <c r="CK14" s="141"/>
      <c r="CL14" s="134"/>
      <c r="CM14" s="134"/>
      <c r="CN14" s="141"/>
      <c r="CO14" s="141"/>
    </row>
    <row r="15" spans="1:93" ht="63.75">
      <c r="A15" s="4" t="s">
        <v>10</v>
      </c>
      <c r="B15" s="22">
        <f>SUM(C15:CO15)</f>
        <v>387</v>
      </c>
      <c r="C15" s="227">
        <v>11</v>
      </c>
      <c r="D15" s="227">
        <v>28</v>
      </c>
      <c r="E15" s="231">
        <v>3</v>
      </c>
      <c r="F15" s="227">
        <v>23</v>
      </c>
      <c r="G15" s="227">
        <v>12</v>
      </c>
      <c r="H15" s="25">
        <v>254</v>
      </c>
      <c r="I15" s="231">
        <v>20</v>
      </c>
      <c r="J15" s="227">
        <v>17</v>
      </c>
      <c r="K15" s="231">
        <v>19</v>
      </c>
      <c r="L15" s="227"/>
      <c r="M15" s="143"/>
      <c r="N15" s="141"/>
      <c r="O15" s="166"/>
      <c r="P15" s="141"/>
      <c r="Q15" s="141"/>
      <c r="R15" s="141"/>
      <c r="S15" s="134"/>
      <c r="T15" s="134"/>
      <c r="U15" s="147"/>
      <c r="V15" s="146"/>
      <c r="W15" s="146"/>
      <c r="X15" s="141"/>
      <c r="Y15" s="141"/>
      <c r="Z15" s="134"/>
      <c r="AA15" s="134"/>
      <c r="AB15" s="143"/>
      <c r="AC15" s="144"/>
      <c r="AD15" s="141"/>
      <c r="AE15" s="144"/>
      <c r="AF15" s="134"/>
      <c r="AG15" s="134"/>
      <c r="AH15" s="147"/>
      <c r="AI15" s="134"/>
      <c r="AJ15" s="144"/>
      <c r="AK15" s="144"/>
      <c r="AL15" s="144"/>
      <c r="AM15" s="141"/>
      <c r="AN15" s="134"/>
      <c r="AO15" s="134"/>
      <c r="AP15" s="133"/>
      <c r="AQ15" s="141"/>
      <c r="AR15" s="134"/>
      <c r="AS15" s="134"/>
      <c r="AT15" s="149"/>
      <c r="AU15" s="134"/>
      <c r="AV15" s="141"/>
      <c r="AW15" s="165"/>
      <c r="AX15" s="144"/>
      <c r="AY15" s="149"/>
      <c r="AZ15" s="134"/>
      <c r="BA15" s="141"/>
      <c r="BB15" s="141"/>
      <c r="BC15" s="141"/>
      <c r="BD15" s="134"/>
      <c r="BE15" s="141"/>
      <c r="BF15" s="141"/>
      <c r="BG15" s="134"/>
      <c r="BH15" s="134"/>
      <c r="BI15" s="134"/>
      <c r="BJ15" s="133"/>
      <c r="BK15" s="133"/>
      <c r="BL15" s="134"/>
      <c r="BM15" s="144"/>
      <c r="BN15" s="144"/>
      <c r="BO15" s="144"/>
      <c r="BP15" s="144"/>
      <c r="BQ15" s="144"/>
      <c r="BR15" s="144"/>
      <c r="BS15" s="144"/>
      <c r="BT15" s="134"/>
      <c r="BU15" s="134"/>
      <c r="BV15" s="141"/>
      <c r="BW15" s="141"/>
      <c r="BX15" s="141"/>
      <c r="BY15" s="134"/>
      <c r="BZ15" s="134"/>
      <c r="CA15" s="143"/>
      <c r="CB15" s="141"/>
      <c r="CC15" s="134"/>
      <c r="CD15" s="141"/>
      <c r="CE15" s="169"/>
      <c r="CF15" s="134"/>
      <c r="CG15" s="141"/>
      <c r="CH15" s="134"/>
      <c r="CI15" s="134"/>
      <c r="CJ15" s="141"/>
      <c r="CK15" s="141"/>
      <c r="CL15" s="134"/>
      <c r="CM15" s="134"/>
      <c r="CN15" s="141"/>
      <c r="CO15" s="141"/>
    </row>
    <row r="16" spans="1:93" ht="25.5">
      <c r="A16" s="4" t="s">
        <v>11</v>
      </c>
      <c r="B16" s="22">
        <f>SUM(C16:CO16)</f>
        <v>118</v>
      </c>
      <c r="C16" s="227">
        <v>4</v>
      </c>
      <c r="D16" s="227">
        <v>0</v>
      </c>
      <c r="E16" s="231">
        <v>3</v>
      </c>
      <c r="F16" s="227">
        <v>11</v>
      </c>
      <c r="G16" s="227">
        <v>3</v>
      </c>
      <c r="H16" s="227">
        <v>63</v>
      </c>
      <c r="I16" s="231">
        <v>8</v>
      </c>
      <c r="J16" s="227">
        <v>16</v>
      </c>
      <c r="K16" s="231">
        <v>10</v>
      </c>
      <c r="L16" s="227"/>
      <c r="M16" s="143"/>
      <c r="N16" s="141"/>
      <c r="O16" s="166"/>
      <c r="P16" s="141"/>
      <c r="Q16" s="141"/>
      <c r="R16" s="141"/>
      <c r="S16" s="134"/>
      <c r="T16" s="134"/>
      <c r="U16" s="147"/>
      <c r="V16" s="146"/>
      <c r="W16" s="146"/>
      <c r="X16" s="141"/>
      <c r="Y16" s="141"/>
      <c r="Z16" s="134"/>
      <c r="AA16" s="134"/>
      <c r="AB16" s="143"/>
      <c r="AC16" s="144"/>
      <c r="AD16" s="141"/>
      <c r="AE16" s="144"/>
      <c r="AF16" s="134"/>
      <c r="AG16" s="134"/>
      <c r="AH16" s="147"/>
      <c r="AI16" s="134"/>
      <c r="AJ16" s="144"/>
      <c r="AK16" s="144"/>
      <c r="AL16" s="144"/>
      <c r="AM16" s="141"/>
      <c r="AN16" s="134"/>
      <c r="AO16" s="134"/>
      <c r="AP16" s="133"/>
      <c r="AQ16" s="141"/>
      <c r="AR16" s="134"/>
      <c r="AS16" s="134"/>
      <c r="AT16" s="149"/>
      <c r="AU16" s="134"/>
      <c r="AV16" s="141"/>
      <c r="AW16" s="165"/>
      <c r="AX16" s="144"/>
      <c r="AY16" s="149"/>
      <c r="AZ16" s="134"/>
      <c r="BA16" s="141"/>
      <c r="BB16" s="141"/>
      <c r="BC16" s="141"/>
      <c r="BD16" s="134"/>
      <c r="BE16" s="141"/>
      <c r="BF16" s="141"/>
      <c r="BG16" s="134"/>
      <c r="BH16" s="134"/>
      <c r="BI16" s="134"/>
      <c r="BJ16" s="151"/>
      <c r="BK16" s="133"/>
      <c r="BL16" s="134"/>
      <c r="BM16" s="144"/>
      <c r="BN16" s="144"/>
      <c r="BO16" s="144"/>
      <c r="BP16" s="144"/>
      <c r="BQ16" s="144"/>
      <c r="BR16" s="144"/>
      <c r="BS16" s="144"/>
      <c r="BT16" s="134"/>
      <c r="BU16" s="134"/>
      <c r="BV16" s="141"/>
      <c r="BW16" s="141"/>
      <c r="BX16" s="141"/>
      <c r="BY16" s="134"/>
      <c r="BZ16" s="134"/>
      <c r="CA16" s="143"/>
      <c r="CB16" s="141"/>
      <c r="CC16" s="134"/>
      <c r="CD16" s="141"/>
      <c r="CE16" s="169"/>
      <c r="CF16" s="134"/>
      <c r="CG16" s="141"/>
      <c r="CH16" s="134"/>
      <c r="CI16" s="134"/>
      <c r="CJ16" s="133"/>
      <c r="CK16" s="141"/>
      <c r="CL16" s="134"/>
      <c r="CM16" s="134"/>
      <c r="CN16" s="141"/>
      <c r="CO16" s="141"/>
    </row>
    <row r="17" spans="1:93" ht="38.25">
      <c r="A17" s="4" t="s">
        <v>12</v>
      </c>
      <c r="B17" s="22">
        <f>SUM(C17:CO17)</f>
        <v>71</v>
      </c>
      <c r="C17" s="227">
        <v>4</v>
      </c>
      <c r="D17" s="227">
        <v>0</v>
      </c>
      <c r="E17" s="231">
        <v>3</v>
      </c>
      <c r="F17" s="227">
        <v>5</v>
      </c>
      <c r="G17" s="227">
        <v>3</v>
      </c>
      <c r="H17" s="227">
        <v>22</v>
      </c>
      <c r="I17" s="231">
        <v>8</v>
      </c>
      <c r="J17" s="227">
        <v>16</v>
      </c>
      <c r="K17" s="231">
        <v>10</v>
      </c>
      <c r="L17" s="227"/>
      <c r="M17" s="143"/>
      <c r="N17" s="141"/>
      <c r="O17" s="166"/>
      <c r="P17" s="141"/>
      <c r="Q17" s="141"/>
      <c r="R17" s="141"/>
      <c r="S17" s="134"/>
      <c r="T17" s="134"/>
      <c r="U17" s="147"/>
      <c r="V17" s="146"/>
      <c r="W17" s="146"/>
      <c r="X17" s="141"/>
      <c r="Y17" s="141"/>
      <c r="Z17" s="134"/>
      <c r="AA17" s="134"/>
      <c r="AB17" s="143"/>
      <c r="AC17" s="144"/>
      <c r="AD17" s="141"/>
      <c r="AE17" s="144"/>
      <c r="AF17" s="134"/>
      <c r="AG17" s="134"/>
      <c r="AH17" s="147"/>
      <c r="AI17" s="134"/>
      <c r="AJ17" s="144"/>
      <c r="AK17" s="144"/>
      <c r="AL17" s="144"/>
      <c r="AM17" s="141"/>
      <c r="AN17" s="134"/>
      <c r="AO17" s="134"/>
      <c r="AP17" s="133"/>
      <c r="AQ17" s="141"/>
      <c r="AR17" s="134"/>
      <c r="AS17" s="134"/>
      <c r="AT17" s="149"/>
      <c r="AU17" s="134"/>
      <c r="AV17" s="141"/>
      <c r="AW17" s="165"/>
      <c r="AX17" s="144"/>
      <c r="AY17" s="149"/>
      <c r="AZ17" s="134"/>
      <c r="BA17" s="141"/>
      <c r="BB17" s="141"/>
      <c r="BC17" s="141"/>
      <c r="BD17" s="134"/>
      <c r="BE17" s="141"/>
      <c r="BF17" s="141"/>
      <c r="BG17" s="134"/>
      <c r="BH17" s="134"/>
      <c r="BI17" s="134"/>
      <c r="BJ17" s="151"/>
      <c r="BK17" s="133"/>
      <c r="BL17" s="134"/>
      <c r="BM17" s="144"/>
      <c r="BN17" s="144"/>
      <c r="BO17" s="144"/>
      <c r="BP17" s="144"/>
      <c r="BQ17" s="144"/>
      <c r="BR17" s="144"/>
      <c r="BS17" s="144"/>
      <c r="BT17" s="134"/>
      <c r="BU17" s="134"/>
      <c r="BV17" s="141"/>
      <c r="BW17" s="141"/>
      <c r="BX17" s="141"/>
      <c r="BY17" s="134"/>
      <c r="BZ17" s="134"/>
      <c r="CA17" s="143"/>
      <c r="CB17" s="141"/>
      <c r="CC17" s="134"/>
      <c r="CD17" s="141"/>
      <c r="CE17" s="169"/>
      <c r="CF17" s="134"/>
      <c r="CG17" s="141"/>
      <c r="CH17" s="134"/>
      <c r="CI17" s="134"/>
      <c r="CJ17" s="141"/>
      <c r="CK17" s="141"/>
      <c r="CL17" s="134"/>
      <c r="CM17" s="134"/>
      <c r="CN17" s="141"/>
      <c r="CO17" s="141"/>
    </row>
    <row r="18" spans="1:93" ht="12.75">
      <c r="A18" s="4" t="s">
        <v>13</v>
      </c>
      <c r="B18" s="22">
        <f>SUM(C18:CO18)</f>
        <v>13</v>
      </c>
      <c r="C18" s="227">
        <v>0</v>
      </c>
      <c r="D18" s="227">
        <v>1</v>
      </c>
      <c r="E18" s="231">
        <v>0</v>
      </c>
      <c r="F18" s="227">
        <v>2</v>
      </c>
      <c r="G18" s="227">
        <v>1</v>
      </c>
      <c r="H18" s="227">
        <v>6</v>
      </c>
      <c r="I18" s="231">
        <v>2</v>
      </c>
      <c r="J18" s="227">
        <v>0</v>
      </c>
      <c r="K18" s="231">
        <v>1</v>
      </c>
      <c r="L18" s="227"/>
      <c r="M18" s="143"/>
      <c r="N18" s="141"/>
      <c r="O18" s="166"/>
      <c r="P18" s="141"/>
      <c r="Q18" s="141"/>
      <c r="R18" s="141"/>
      <c r="S18" s="134"/>
      <c r="T18" s="134"/>
      <c r="U18" s="147"/>
      <c r="V18" s="146"/>
      <c r="W18" s="146"/>
      <c r="X18" s="141"/>
      <c r="Y18" s="141"/>
      <c r="Z18" s="134"/>
      <c r="AA18" s="134"/>
      <c r="AB18" s="143"/>
      <c r="AC18" s="144"/>
      <c r="AD18" s="141"/>
      <c r="AE18" s="144"/>
      <c r="AF18" s="134"/>
      <c r="AG18" s="134"/>
      <c r="AH18" s="147"/>
      <c r="AI18" s="134"/>
      <c r="AJ18" s="144"/>
      <c r="AK18" s="144"/>
      <c r="AL18" s="144"/>
      <c r="AM18" s="141"/>
      <c r="AN18" s="134"/>
      <c r="AO18" s="134"/>
      <c r="AP18" s="133"/>
      <c r="AQ18" s="141"/>
      <c r="AR18" s="134"/>
      <c r="AS18" s="134"/>
      <c r="AT18" s="149"/>
      <c r="AU18" s="134"/>
      <c r="AV18" s="141"/>
      <c r="AW18" s="165"/>
      <c r="AX18" s="144"/>
      <c r="AY18" s="149"/>
      <c r="AZ18" s="134"/>
      <c r="BA18" s="141"/>
      <c r="BB18" s="141"/>
      <c r="BC18" s="141"/>
      <c r="BD18" s="134"/>
      <c r="BE18" s="141"/>
      <c r="BF18" s="141"/>
      <c r="BG18" s="134"/>
      <c r="BH18" s="134"/>
      <c r="BI18" s="134"/>
      <c r="BJ18" s="151"/>
      <c r="BK18" s="133"/>
      <c r="BL18" s="134"/>
      <c r="BM18" s="144"/>
      <c r="BN18" s="144"/>
      <c r="BO18" s="144"/>
      <c r="BP18" s="144"/>
      <c r="BQ18" s="144"/>
      <c r="BR18" s="144"/>
      <c r="BS18" s="144"/>
      <c r="BT18" s="134"/>
      <c r="BU18" s="134"/>
      <c r="BV18" s="141"/>
      <c r="BW18" s="141"/>
      <c r="BX18" s="141"/>
      <c r="BY18" s="134"/>
      <c r="BZ18" s="134"/>
      <c r="CA18" s="143"/>
      <c r="CB18" s="141"/>
      <c r="CC18" s="134"/>
      <c r="CD18" s="141"/>
      <c r="CE18" s="169"/>
      <c r="CF18" s="134"/>
      <c r="CG18" s="141"/>
      <c r="CH18" s="134"/>
      <c r="CI18" s="134"/>
      <c r="CJ18" s="133"/>
      <c r="CK18" s="141"/>
      <c r="CL18" s="134"/>
      <c r="CM18" s="134"/>
      <c r="CN18" s="141"/>
      <c r="CO18" s="141"/>
    </row>
    <row r="19" spans="1:93" ht="38.25">
      <c r="A19" s="4" t="s">
        <v>14</v>
      </c>
      <c r="B19" s="22">
        <f>SUM(C19:CO19)</f>
        <v>10</v>
      </c>
      <c r="C19" s="227">
        <v>0</v>
      </c>
      <c r="D19" s="227">
        <v>1</v>
      </c>
      <c r="E19" s="231">
        <v>0</v>
      </c>
      <c r="F19" s="227">
        <v>0</v>
      </c>
      <c r="G19" s="227">
        <v>1</v>
      </c>
      <c r="H19" s="227">
        <v>5</v>
      </c>
      <c r="I19" s="231">
        <v>2</v>
      </c>
      <c r="J19" s="227">
        <v>0</v>
      </c>
      <c r="K19" s="231">
        <v>1</v>
      </c>
      <c r="L19" s="227"/>
      <c r="M19" s="143"/>
      <c r="N19" s="141"/>
      <c r="O19" s="166"/>
      <c r="P19" s="141"/>
      <c r="Q19" s="141"/>
      <c r="R19" s="141"/>
      <c r="S19" s="134"/>
      <c r="T19" s="134"/>
      <c r="U19" s="147"/>
      <c r="V19" s="146"/>
      <c r="W19" s="146"/>
      <c r="X19" s="141"/>
      <c r="Y19" s="141"/>
      <c r="Z19" s="134"/>
      <c r="AA19" s="134"/>
      <c r="AB19" s="143"/>
      <c r="AC19" s="144"/>
      <c r="AD19" s="141"/>
      <c r="AE19" s="144"/>
      <c r="AF19" s="134"/>
      <c r="AG19" s="134"/>
      <c r="AH19" s="147"/>
      <c r="AI19" s="134"/>
      <c r="AJ19" s="144"/>
      <c r="AK19" s="144"/>
      <c r="AL19" s="144"/>
      <c r="AM19" s="141"/>
      <c r="AN19" s="134"/>
      <c r="AO19" s="134"/>
      <c r="AP19" s="133"/>
      <c r="AQ19" s="141"/>
      <c r="AR19" s="134"/>
      <c r="AS19" s="134"/>
      <c r="AT19" s="149"/>
      <c r="AU19" s="134"/>
      <c r="AV19" s="141"/>
      <c r="AW19" s="165"/>
      <c r="AX19" s="144"/>
      <c r="AY19" s="149"/>
      <c r="AZ19" s="134"/>
      <c r="BA19" s="141"/>
      <c r="BB19" s="141"/>
      <c r="BC19" s="141"/>
      <c r="BD19" s="134"/>
      <c r="BE19" s="141"/>
      <c r="BF19" s="141"/>
      <c r="BG19" s="134"/>
      <c r="BH19" s="134"/>
      <c r="BI19" s="134"/>
      <c r="BJ19" s="151"/>
      <c r="BK19" s="133"/>
      <c r="BL19" s="134"/>
      <c r="BM19" s="144"/>
      <c r="BN19" s="144"/>
      <c r="BO19" s="144"/>
      <c r="BP19" s="144"/>
      <c r="BQ19" s="144"/>
      <c r="BR19" s="144"/>
      <c r="BS19" s="144"/>
      <c r="BT19" s="134"/>
      <c r="BU19" s="134"/>
      <c r="BV19" s="141"/>
      <c r="BW19" s="141"/>
      <c r="BX19" s="141"/>
      <c r="BY19" s="134"/>
      <c r="BZ19" s="134"/>
      <c r="CA19" s="143"/>
      <c r="CB19" s="141"/>
      <c r="CC19" s="134"/>
      <c r="CD19" s="141"/>
      <c r="CE19" s="169"/>
      <c r="CF19" s="134"/>
      <c r="CG19" s="141"/>
      <c r="CH19" s="134"/>
      <c r="CI19" s="134"/>
      <c r="CJ19" s="141"/>
      <c r="CK19" s="141"/>
      <c r="CL19" s="134"/>
      <c r="CM19" s="134"/>
      <c r="CN19" s="141"/>
      <c r="CO19" s="141"/>
    </row>
    <row r="20" spans="1:93" ht="25.5">
      <c r="A20" s="4" t="s">
        <v>15</v>
      </c>
      <c r="B20" s="22">
        <f>SUM(C20:CO20)</f>
        <v>0</v>
      </c>
      <c r="C20" s="227">
        <v>0</v>
      </c>
      <c r="D20" s="227">
        <v>0</v>
      </c>
      <c r="E20" s="231">
        <v>0</v>
      </c>
      <c r="F20" s="227">
        <v>0</v>
      </c>
      <c r="G20" s="227">
        <v>0</v>
      </c>
      <c r="H20" s="227">
        <v>0</v>
      </c>
      <c r="I20" s="231">
        <v>0</v>
      </c>
      <c r="J20" s="227">
        <v>0</v>
      </c>
      <c r="K20" s="231">
        <v>0</v>
      </c>
      <c r="L20" s="227"/>
      <c r="M20" s="143"/>
      <c r="N20" s="141"/>
      <c r="O20" s="166"/>
      <c r="P20" s="141"/>
      <c r="Q20" s="141"/>
      <c r="R20" s="141"/>
      <c r="S20" s="134"/>
      <c r="T20" s="134"/>
      <c r="U20" s="147"/>
      <c r="V20" s="146"/>
      <c r="W20" s="146"/>
      <c r="X20" s="141"/>
      <c r="Y20" s="141"/>
      <c r="Z20" s="134"/>
      <c r="AA20" s="134"/>
      <c r="AB20" s="143"/>
      <c r="AC20" s="144"/>
      <c r="AD20" s="141"/>
      <c r="AE20" s="144"/>
      <c r="AF20" s="134"/>
      <c r="AG20" s="134"/>
      <c r="AH20" s="147"/>
      <c r="AI20" s="134"/>
      <c r="AJ20" s="144"/>
      <c r="AK20" s="144"/>
      <c r="AL20" s="144"/>
      <c r="AM20" s="133"/>
      <c r="AN20" s="134"/>
      <c r="AO20" s="134"/>
      <c r="AP20" s="133"/>
      <c r="AQ20" s="141"/>
      <c r="AR20" s="134"/>
      <c r="AS20" s="134"/>
      <c r="AT20" s="149"/>
      <c r="AU20" s="134"/>
      <c r="AV20" s="141"/>
      <c r="AW20" s="165"/>
      <c r="AX20" s="144"/>
      <c r="AY20" s="149"/>
      <c r="AZ20" s="134"/>
      <c r="BA20" s="141"/>
      <c r="BB20" s="141"/>
      <c r="BC20" s="141"/>
      <c r="BD20" s="134"/>
      <c r="BE20" s="141"/>
      <c r="BF20" s="141"/>
      <c r="BG20" s="134"/>
      <c r="BH20" s="134"/>
      <c r="BI20" s="134"/>
      <c r="BJ20" s="151"/>
      <c r="BK20" s="133"/>
      <c r="BL20" s="134"/>
      <c r="BM20" s="144"/>
      <c r="BN20" s="144"/>
      <c r="BO20" s="144"/>
      <c r="BP20" s="144"/>
      <c r="BQ20" s="144"/>
      <c r="BR20" s="144"/>
      <c r="BS20" s="144"/>
      <c r="BT20" s="134"/>
      <c r="BU20" s="134"/>
      <c r="BV20" s="141"/>
      <c r="BW20" s="141"/>
      <c r="BX20" s="141"/>
      <c r="BY20" s="134"/>
      <c r="BZ20" s="134"/>
      <c r="CA20" s="143"/>
      <c r="CB20" s="141"/>
      <c r="CC20" s="134"/>
      <c r="CD20" s="141"/>
      <c r="CE20" s="169"/>
      <c r="CF20" s="134"/>
      <c r="CG20" s="141"/>
      <c r="CH20" s="134"/>
      <c r="CI20" s="134"/>
      <c r="CJ20" s="141"/>
      <c r="CK20" s="141"/>
      <c r="CL20" s="134"/>
      <c r="CM20" s="134"/>
      <c r="CN20" s="141"/>
      <c r="CO20" s="141"/>
    </row>
    <row r="21" spans="1:93" ht="25.5">
      <c r="A21" s="4" t="s">
        <v>16</v>
      </c>
      <c r="B21" s="22">
        <f>SUM(C21:CO21)</f>
        <v>0</v>
      </c>
      <c r="C21" s="227">
        <v>0</v>
      </c>
      <c r="D21" s="227">
        <v>0</v>
      </c>
      <c r="E21" s="231">
        <v>0</v>
      </c>
      <c r="F21" s="227">
        <v>0</v>
      </c>
      <c r="G21" s="227">
        <v>0</v>
      </c>
      <c r="H21" s="227">
        <v>0</v>
      </c>
      <c r="I21" s="231">
        <v>0</v>
      </c>
      <c r="J21" s="227">
        <v>0</v>
      </c>
      <c r="K21" s="231">
        <v>0</v>
      </c>
      <c r="L21" s="227"/>
      <c r="M21" s="143"/>
      <c r="N21" s="141"/>
      <c r="O21" s="166"/>
      <c r="P21" s="141"/>
      <c r="Q21" s="141"/>
      <c r="R21" s="141"/>
      <c r="S21" s="134"/>
      <c r="T21" s="134"/>
      <c r="U21" s="147"/>
      <c r="V21" s="146"/>
      <c r="W21" s="146"/>
      <c r="X21" s="141"/>
      <c r="Y21" s="141"/>
      <c r="Z21" s="134"/>
      <c r="AA21" s="140"/>
      <c r="AB21" s="143"/>
      <c r="AC21" s="144"/>
      <c r="AD21" s="141"/>
      <c r="AE21" s="144"/>
      <c r="AF21" s="134"/>
      <c r="AG21" s="134"/>
      <c r="AH21" s="147"/>
      <c r="AI21" s="134"/>
      <c r="AJ21" s="144"/>
      <c r="AK21" s="144"/>
      <c r="AL21" s="144"/>
      <c r="AM21" s="133"/>
      <c r="AN21" s="134"/>
      <c r="AO21" s="134"/>
      <c r="AP21" s="133"/>
      <c r="AQ21" s="141"/>
      <c r="AR21" s="134"/>
      <c r="AS21" s="134"/>
      <c r="AT21" s="149"/>
      <c r="AU21" s="134"/>
      <c r="AV21" s="141"/>
      <c r="AW21" s="165"/>
      <c r="AX21" s="144"/>
      <c r="AY21" s="149"/>
      <c r="AZ21" s="134"/>
      <c r="BA21" s="141"/>
      <c r="BB21" s="141"/>
      <c r="BC21" s="141"/>
      <c r="BD21" s="134"/>
      <c r="BE21" s="141"/>
      <c r="BF21" s="141"/>
      <c r="BG21" s="134"/>
      <c r="BH21" s="134"/>
      <c r="BI21" s="134"/>
      <c r="BJ21" s="151"/>
      <c r="BK21" s="133"/>
      <c r="BL21" s="134"/>
      <c r="BM21" s="144"/>
      <c r="BN21" s="144"/>
      <c r="BO21" s="144"/>
      <c r="BP21" s="144"/>
      <c r="BQ21" s="144"/>
      <c r="BR21" s="144"/>
      <c r="BS21" s="144"/>
      <c r="BT21" s="134"/>
      <c r="BU21" s="134"/>
      <c r="BV21" s="141"/>
      <c r="BW21" s="141"/>
      <c r="BX21" s="141"/>
      <c r="BY21" s="134"/>
      <c r="BZ21" s="134"/>
      <c r="CA21" s="143"/>
      <c r="CB21" s="141"/>
      <c r="CC21" s="134"/>
      <c r="CD21" s="141"/>
      <c r="CE21" s="169"/>
      <c r="CF21" s="134"/>
      <c r="CG21" s="141"/>
      <c r="CH21" s="134"/>
      <c r="CI21" s="134"/>
      <c r="CJ21" s="141"/>
      <c r="CK21" s="141"/>
      <c r="CL21" s="134"/>
      <c r="CM21" s="134"/>
      <c r="CN21" s="141"/>
      <c r="CO21" s="141"/>
    </row>
    <row r="22" spans="1:93" ht="12.75">
      <c r="A22" s="19" t="s">
        <v>17</v>
      </c>
      <c r="B22" s="20"/>
      <c r="C22" s="238"/>
      <c r="D22" s="238"/>
      <c r="E22" s="237"/>
      <c r="F22" s="238"/>
      <c r="G22" s="238"/>
      <c r="H22" s="238"/>
      <c r="I22" s="237"/>
      <c r="J22" s="238"/>
      <c r="K22" s="239"/>
      <c r="L22" s="238"/>
      <c r="M22" s="156"/>
      <c r="N22" s="155"/>
      <c r="O22" s="157"/>
      <c r="P22" s="155"/>
      <c r="Q22" s="155"/>
      <c r="R22" s="155"/>
      <c r="S22" s="140"/>
      <c r="T22" s="134"/>
      <c r="U22" s="161"/>
      <c r="V22" s="159"/>
      <c r="W22" s="159"/>
      <c r="X22" s="155"/>
      <c r="Y22" s="155"/>
      <c r="Z22" s="134"/>
      <c r="AA22" s="134"/>
      <c r="AB22" s="160"/>
      <c r="AC22" s="157"/>
      <c r="AD22" s="155"/>
      <c r="AE22" s="157"/>
      <c r="AF22" s="140"/>
      <c r="AG22" s="140"/>
      <c r="AH22" s="161"/>
      <c r="AI22" s="140"/>
      <c r="AJ22" s="157"/>
      <c r="AK22" s="144"/>
      <c r="AL22" s="157"/>
      <c r="AM22" s="155"/>
      <c r="AN22" s="140"/>
      <c r="AO22" s="140"/>
      <c r="AP22" s="155"/>
      <c r="AQ22" s="155"/>
      <c r="AR22" s="140"/>
      <c r="AS22" s="140"/>
      <c r="AT22" s="162"/>
      <c r="AU22" s="140"/>
      <c r="AV22" s="155"/>
      <c r="AW22" s="170"/>
      <c r="AX22" s="157"/>
      <c r="AY22" s="162"/>
      <c r="AZ22" s="140"/>
      <c r="BA22" s="155"/>
      <c r="BB22" s="155"/>
      <c r="BC22" s="155"/>
      <c r="BD22" s="140"/>
      <c r="BE22" s="155"/>
      <c r="BF22" s="155"/>
      <c r="BG22" s="140"/>
      <c r="BH22" s="140"/>
      <c r="BI22" s="140"/>
      <c r="BJ22" s="164"/>
      <c r="BK22" s="139"/>
      <c r="BL22" s="140"/>
      <c r="BM22" s="157"/>
      <c r="BN22" s="157"/>
      <c r="BO22" s="157"/>
      <c r="BP22" s="157"/>
      <c r="BQ22" s="157"/>
      <c r="BR22" s="157"/>
      <c r="BS22" s="155"/>
      <c r="BT22" s="140"/>
      <c r="BU22" s="140"/>
      <c r="BV22" s="155"/>
      <c r="BW22" s="155"/>
      <c r="BX22" s="155"/>
      <c r="BY22" s="140"/>
      <c r="BZ22" s="134"/>
      <c r="CA22" s="160"/>
      <c r="CB22" s="155"/>
      <c r="CC22" s="140"/>
      <c r="CD22" s="155"/>
      <c r="CE22" s="140"/>
      <c r="CF22" s="140"/>
      <c r="CG22" s="155"/>
      <c r="CH22" s="140"/>
      <c r="CI22" s="140"/>
      <c r="CJ22" s="155"/>
      <c r="CK22" s="155"/>
      <c r="CL22" s="140"/>
      <c r="CM22" s="140"/>
      <c r="CN22" s="155"/>
      <c r="CO22" s="155"/>
    </row>
    <row r="23" spans="1:93" ht="89.25">
      <c r="A23" s="4" t="s">
        <v>18</v>
      </c>
      <c r="B23" s="22">
        <f>SUM(C23:CO23)</f>
        <v>65</v>
      </c>
      <c r="C23" s="227">
        <v>0</v>
      </c>
      <c r="D23" s="227">
        <v>0</v>
      </c>
      <c r="E23" s="231">
        <v>0</v>
      </c>
      <c r="F23" s="227">
        <v>0</v>
      </c>
      <c r="G23" s="227">
        <v>0</v>
      </c>
      <c r="H23" s="227">
        <v>0</v>
      </c>
      <c r="I23" s="231">
        <v>50</v>
      </c>
      <c r="J23" s="227">
        <v>15</v>
      </c>
      <c r="K23" s="231">
        <v>0</v>
      </c>
      <c r="L23" s="227"/>
      <c r="M23" s="143"/>
      <c r="N23" s="141"/>
      <c r="O23" s="166"/>
      <c r="P23" s="141"/>
      <c r="Q23" s="141"/>
      <c r="R23" s="141"/>
      <c r="S23" s="134"/>
      <c r="T23" s="134"/>
      <c r="U23" s="147"/>
      <c r="V23" s="146"/>
      <c r="W23" s="146"/>
      <c r="X23" s="141"/>
      <c r="Y23" s="141"/>
      <c r="Z23" s="134"/>
      <c r="AA23" s="134"/>
      <c r="AB23" s="143"/>
      <c r="AC23" s="144"/>
      <c r="AD23" s="141"/>
      <c r="AE23" s="144"/>
      <c r="AF23" s="134"/>
      <c r="AG23" s="134"/>
      <c r="AH23" s="147"/>
      <c r="AI23" s="134"/>
      <c r="AJ23" s="144"/>
      <c r="AK23" s="144"/>
      <c r="AL23" s="144"/>
      <c r="AM23" s="141"/>
      <c r="AN23" s="134"/>
      <c r="AO23" s="134"/>
      <c r="AP23" s="133"/>
      <c r="AQ23" s="141"/>
      <c r="AR23" s="134"/>
      <c r="AS23" s="134"/>
      <c r="AT23" s="149"/>
      <c r="AU23" s="134"/>
      <c r="AV23" s="141"/>
      <c r="AW23" s="165"/>
      <c r="AX23" s="144"/>
      <c r="AY23" s="149"/>
      <c r="AZ23" s="134"/>
      <c r="BA23" s="141"/>
      <c r="BB23" s="141"/>
      <c r="BC23" s="141"/>
      <c r="BD23" s="134"/>
      <c r="BE23" s="141"/>
      <c r="BF23" s="141"/>
      <c r="BG23" s="134"/>
      <c r="BH23" s="134"/>
      <c r="BI23" s="134"/>
      <c r="BJ23" s="151"/>
      <c r="BK23" s="133"/>
      <c r="BL23" s="134"/>
      <c r="BM23" s="144"/>
      <c r="BN23" s="144"/>
      <c r="BO23" s="144"/>
      <c r="BP23" s="144"/>
      <c r="BQ23" s="144"/>
      <c r="BR23" s="144"/>
      <c r="BS23" s="144"/>
      <c r="BT23" s="134"/>
      <c r="BU23" s="134"/>
      <c r="BV23" s="141"/>
      <c r="BW23" s="141"/>
      <c r="BX23" s="141"/>
      <c r="BY23" s="134"/>
      <c r="BZ23" s="134"/>
      <c r="CA23" s="143"/>
      <c r="CB23" s="141"/>
      <c r="CC23" s="134"/>
      <c r="CD23" s="141"/>
      <c r="CE23" s="169"/>
      <c r="CF23" s="134"/>
      <c r="CG23" s="141"/>
      <c r="CH23" s="134"/>
      <c r="CI23" s="134"/>
      <c r="CJ23" s="141"/>
      <c r="CK23" s="141"/>
      <c r="CL23" s="134"/>
      <c r="CM23" s="134"/>
      <c r="CN23" s="141"/>
      <c r="CO23" s="141"/>
    </row>
    <row r="24" spans="1:93" ht="25.5">
      <c r="A24" s="4" t="s">
        <v>19</v>
      </c>
      <c r="B24" s="22">
        <f>SUM(C24:CO24)</f>
        <v>45</v>
      </c>
      <c r="C24" s="227">
        <v>0</v>
      </c>
      <c r="D24" s="227">
        <v>0</v>
      </c>
      <c r="E24" s="231">
        <v>0</v>
      </c>
      <c r="F24" s="227">
        <v>0</v>
      </c>
      <c r="G24" s="227">
        <v>0</v>
      </c>
      <c r="H24" s="227">
        <v>0</v>
      </c>
      <c r="I24" s="231">
        <v>30</v>
      </c>
      <c r="J24" s="227">
        <v>15</v>
      </c>
      <c r="K24" s="231">
        <v>0</v>
      </c>
      <c r="L24" s="227"/>
      <c r="M24" s="143"/>
      <c r="N24" s="141"/>
      <c r="O24" s="166"/>
      <c r="P24" s="141"/>
      <c r="Q24" s="141"/>
      <c r="R24" s="141"/>
      <c r="S24" s="134"/>
      <c r="T24" s="134"/>
      <c r="U24" s="147"/>
      <c r="V24" s="146"/>
      <c r="W24" s="146"/>
      <c r="X24" s="141"/>
      <c r="Y24" s="141"/>
      <c r="Z24" s="134"/>
      <c r="AA24" s="140"/>
      <c r="AB24" s="143"/>
      <c r="AC24" s="144"/>
      <c r="AD24" s="141"/>
      <c r="AE24" s="144"/>
      <c r="AF24" s="134"/>
      <c r="AG24" s="134"/>
      <c r="AH24" s="147"/>
      <c r="AI24" s="134"/>
      <c r="AJ24" s="144"/>
      <c r="AK24" s="144"/>
      <c r="AL24" s="144"/>
      <c r="AM24" s="141"/>
      <c r="AN24" s="134"/>
      <c r="AO24" s="134"/>
      <c r="AP24" s="133"/>
      <c r="AQ24" s="141"/>
      <c r="AR24" s="134"/>
      <c r="AS24" s="134"/>
      <c r="AT24" s="149"/>
      <c r="AU24" s="134"/>
      <c r="AV24" s="141"/>
      <c r="AW24" s="165"/>
      <c r="AX24" s="144"/>
      <c r="AY24" s="149"/>
      <c r="AZ24" s="134"/>
      <c r="BA24" s="141"/>
      <c r="BB24" s="141"/>
      <c r="BC24" s="141"/>
      <c r="BD24" s="134"/>
      <c r="BE24" s="141"/>
      <c r="BF24" s="141"/>
      <c r="BG24" s="134"/>
      <c r="BH24" s="134"/>
      <c r="BI24" s="134"/>
      <c r="BJ24" s="151"/>
      <c r="BK24" s="133"/>
      <c r="BL24" s="134"/>
      <c r="BM24" s="144"/>
      <c r="BN24" s="144"/>
      <c r="BO24" s="144"/>
      <c r="BP24" s="144"/>
      <c r="BQ24" s="144"/>
      <c r="BR24" s="144"/>
      <c r="BS24" s="144"/>
      <c r="BT24" s="134"/>
      <c r="BU24" s="134"/>
      <c r="BV24" s="141"/>
      <c r="BW24" s="141"/>
      <c r="BX24" s="141"/>
      <c r="BY24" s="134"/>
      <c r="BZ24" s="134"/>
      <c r="CA24" s="143"/>
      <c r="CB24" s="141"/>
      <c r="CC24" s="134"/>
      <c r="CD24" s="141"/>
      <c r="CE24" s="169"/>
      <c r="CF24" s="134"/>
      <c r="CG24" s="141"/>
      <c r="CH24" s="134"/>
      <c r="CI24" s="134"/>
      <c r="CJ24" s="141"/>
      <c r="CK24" s="141"/>
      <c r="CL24" s="134"/>
      <c r="CM24" s="134"/>
      <c r="CN24" s="141"/>
      <c r="CO24" s="141"/>
    </row>
    <row r="25" spans="1:93" ht="15.75">
      <c r="A25" s="19" t="s">
        <v>20</v>
      </c>
      <c r="B25" s="20"/>
      <c r="C25" s="238"/>
      <c r="D25" s="238"/>
      <c r="E25" s="237"/>
      <c r="F25" s="238"/>
      <c r="G25" s="238"/>
      <c r="H25" s="238"/>
      <c r="I25" s="237"/>
      <c r="J25" s="238"/>
      <c r="K25" s="239"/>
      <c r="L25" s="238"/>
      <c r="M25" s="156"/>
      <c r="N25" s="155"/>
      <c r="O25" s="157"/>
      <c r="P25" s="155"/>
      <c r="Q25" s="155"/>
      <c r="R25" s="155"/>
      <c r="S25" s="140"/>
      <c r="T25" s="134"/>
      <c r="U25" s="161"/>
      <c r="V25" s="159"/>
      <c r="W25" s="159"/>
      <c r="X25" s="155"/>
      <c r="Y25" s="155"/>
      <c r="Z25" s="134"/>
      <c r="AA25" s="134"/>
      <c r="AB25" s="160"/>
      <c r="AC25" s="157"/>
      <c r="AD25" s="155"/>
      <c r="AE25" s="157"/>
      <c r="AF25" s="140"/>
      <c r="AG25" s="140"/>
      <c r="AH25" s="161"/>
      <c r="AI25" s="140"/>
      <c r="AJ25" s="157"/>
      <c r="AK25" s="144"/>
      <c r="AL25" s="157"/>
      <c r="AM25" s="155"/>
      <c r="AN25" s="140"/>
      <c r="AO25" s="140"/>
      <c r="AP25" s="155"/>
      <c r="AQ25" s="155"/>
      <c r="AR25" s="140"/>
      <c r="AS25" s="140"/>
      <c r="AT25" s="162"/>
      <c r="AU25" s="140"/>
      <c r="AV25" s="155"/>
      <c r="AW25" s="170"/>
      <c r="AX25" s="157"/>
      <c r="AY25" s="162"/>
      <c r="AZ25" s="140"/>
      <c r="BA25" s="155"/>
      <c r="BB25" s="155"/>
      <c r="BC25" s="155"/>
      <c r="BD25" s="140"/>
      <c r="BE25" s="155"/>
      <c r="BF25" s="155"/>
      <c r="BG25" s="140"/>
      <c r="BH25" s="140"/>
      <c r="BI25" s="140"/>
      <c r="BJ25" s="164"/>
      <c r="BK25" s="139"/>
      <c r="BL25" s="140"/>
      <c r="BM25" s="157"/>
      <c r="BN25" s="157"/>
      <c r="BO25" s="157"/>
      <c r="BP25" s="157"/>
      <c r="BQ25" s="157"/>
      <c r="BR25" s="157"/>
      <c r="BS25" s="155"/>
      <c r="BT25" s="140"/>
      <c r="BU25" s="140"/>
      <c r="BV25" s="155"/>
      <c r="BW25" s="155"/>
      <c r="BX25" s="155"/>
      <c r="BY25" s="140"/>
      <c r="BZ25" s="134"/>
      <c r="CA25" s="160"/>
      <c r="CB25" s="155"/>
      <c r="CC25" s="140"/>
      <c r="CD25" s="155"/>
      <c r="CE25" s="171"/>
      <c r="CF25" s="140"/>
      <c r="CG25" s="155"/>
      <c r="CH25" s="140"/>
      <c r="CI25" s="140"/>
      <c r="CJ25" s="155"/>
      <c r="CK25" s="155"/>
      <c r="CL25" s="140"/>
      <c r="CM25" s="140"/>
      <c r="CN25" s="155"/>
      <c r="CO25" s="155"/>
    </row>
    <row r="26" spans="1:93" ht="25.5">
      <c r="A26" s="4" t="s">
        <v>21</v>
      </c>
      <c r="B26" s="22">
        <f>SUM(C26:CO26)</f>
        <v>155</v>
      </c>
      <c r="C26" s="227">
        <v>8</v>
      </c>
      <c r="D26" s="227">
        <v>17</v>
      </c>
      <c r="E26" s="231">
        <v>6</v>
      </c>
      <c r="F26" s="227">
        <v>30</v>
      </c>
      <c r="G26" s="227">
        <v>9</v>
      </c>
      <c r="H26" s="227">
        <v>40</v>
      </c>
      <c r="I26" s="231">
        <v>20</v>
      </c>
      <c r="J26" s="227">
        <v>11</v>
      </c>
      <c r="K26" s="231">
        <v>14</v>
      </c>
      <c r="L26" s="227"/>
      <c r="M26" s="143"/>
      <c r="N26" s="141"/>
      <c r="O26" s="166"/>
      <c r="P26" s="141"/>
      <c r="Q26" s="141"/>
      <c r="R26" s="141"/>
      <c r="S26" s="134"/>
      <c r="T26" s="134"/>
      <c r="U26" s="147"/>
      <c r="V26" s="146"/>
      <c r="W26" s="146"/>
      <c r="X26" s="141"/>
      <c r="Y26" s="141"/>
      <c r="Z26" s="134"/>
      <c r="AA26" s="134"/>
      <c r="AB26" s="143"/>
      <c r="AC26" s="144"/>
      <c r="AD26" s="141"/>
      <c r="AE26" s="144"/>
      <c r="AF26" s="134"/>
      <c r="AG26" s="134"/>
      <c r="AH26" s="147"/>
      <c r="AI26" s="134"/>
      <c r="AJ26" s="144"/>
      <c r="AK26" s="144"/>
      <c r="AL26" s="144"/>
      <c r="AM26" s="141"/>
      <c r="AN26" s="134"/>
      <c r="AO26" s="134"/>
      <c r="AP26" s="141"/>
      <c r="AQ26" s="141"/>
      <c r="AR26" s="134"/>
      <c r="AS26" s="134"/>
      <c r="AT26" s="149"/>
      <c r="AU26" s="134"/>
      <c r="AV26" s="141"/>
      <c r="AW26" s="165"/>
      <c r="AX26" s="144"/>
      <c r="AY26" s="149"/>
      <c r="AZ26" s="134"/>
      <c r="BA26" s="141"/>
      <c r="BB26" s="141"/>
      <c r="BC26" s="141"/>
      <c r="BD26" s="134"/>
      <c r="BE26" s="141"/>
      <c r="BF26" s="141"/>
      <c r="BG26" s="134"/>
      <c r="BH26" s="134"/>
      <c r="BI26" s="134"/>
      <c r="BJ26" s="151"/>
      <c r="BK26" s="133"/>
      <c r="BL26" s="134"/>
      <c r="BM26" s="144"/>
      <c r="BN26" s="144"/>
      <c r="BO26" s="144"/>
      <c r="BP26" s="144"/>
      <c r="BQ26" s="144"/>
      <c r="BR26" s="144"/>
      <c r="BS26" s="141"/>
      <c r="BT26" s="134"/>
      <c r="BU26" s="134"/>
      <c r="BV26" s="141"/>
      <c r="BW26" s="141"/>
      <c r="BX26" s="141"/>
      <c r="BY26" s="134"/>
      <c r="BZ26" s="134"/>
      <c r="CA26" s="143"/>
      <c r="CB26" s="141"/>
      <c r="CC26" s="134"/>
      <c r="CD26" s="141"/>
      <c r="CE26" s="169"/>
      <c r="CF26" s="134"/>
      <c r="CG26" s="141"/>
      <c r="CH26" s="134"/>
      <c r="CI26" s="134"/>
      <c r="CJ26" s="141"/>
      <c r="CK26" s="141"/>
      <c r="CL26" s="134"/>
      <c r="CM26" s="134"/>
      <c r="CN26" s="141"/>
      <c r="CO26" s="141"/>
    </row>
    <row r="27" spans="1:93" ht="12.75">
      <c r="A27" s="4" t="s">
        <v>22</v>
      </c>
      <c r="B27" s="22">
        <f>SUM(C27:CO27)</f>
        <v>19</v>
      </c>
      <c r="C27" s="227">
        <v>1</v>
      </c>
      <c r="D27" s="227">
        <v>3</v>
      </c>
      <c r="E27" s="231">
        <v>1</v>
      </c>
      <c r="F27" s="227">
        <v>7</v>
      </c>
      <c r="G27" s="227">
        <v>0</v>
      </c>
      <c r="H27" s="227">
        <v>0</v>
      </c>
      <c r="I27" s="231">
        <v>2</v>
      </c>
      <c r="J27" s="227">
        <v>2</v>
      </c>
      <c r="K27" s="231">
        <v>3</v>
      </c>
      <c r="L27" s="227"/>
      <c r="M27" s="143"/>
      <c r="N27" s="141"/>
      <c r="O27" s="166"/>
      <c r="P27" s="141"/>
      <c r="Q27" s="141"/>
      <c r="R27" s="141"/>
      <c r="S27" s="134"/>
      <c r="T27" s="134"/>
      <c r="U27" s="147"/>
      <c r="V27" s="146"/>
      <c r="W27" s="146"/>
      <c r="X27" s="141"/>
      <c r="Y27" s="141"/>
      <c r="Z27" s="134"/>
      <c r="AA27" s="134"/>
      <c r="AB27" s="143"/>
      <c r="AC27" s="144"/>
      <c r="AD27" s="141"/>
      <c r="AE27" s="144"/>
      <c r="AF27" s="134"/>
      <c r="AG27" s="134"/>
      <c r="AH27" s="147"/>
      <c r="AI27" s="134"/>
      <c r="AJ27" s="144"/>
      <c r="AK27" s="144"/>
      <c r="AL27" s="144"/>
      <c r="AM27" s="141"/>
      <c r="AN27" s="134"/>
      <c r="AO27" s="134"/>
      <c r="AP27" s="133"/>
      <c r="AQ27" s="141"/>
      <c r="AR27" s="134"/>
      <c r="AS27" s="134"/>
      <c r="AT27" s="149"/>
      <c r="AU27" s="134"/>
      <c r="AV27" s="141"/>
      <c r="AW27" s="165"/>
      <c r="AX27" s="144"/>
      <c r="AY27" s="168"/>
      <c r="AZ27" s="134"/>
      <c r="BA27" s="141"/>
      <c r="BB27" s="141"/>
      <c r="BC27" s="141"/>
      <c r="BD27" s="134"/>
      <c r="BE27" s="141"/>
      <c r="BF27" s="141"/>
      <c r="BG27" s="134"/>
      <c r="BH27" s="134"/>
      <c r="BI27" s="134"/>
      <c r="BJ27" s="151"/>
      <c r="BK27" s="133"/>
      <c r="BL27" s="134"/>
      <c r="BM27" s="144"/>
      <c r="BN27" s="144"/>
      <c r="BO27" s="144"/>
      <c r="BP27" s="144"/>
      <c r="BQ27" s="144"/>
      <c r="BR27" s="144"/>
      <c r="BS27" s="141"/>
      <c r="BT27" s="134"/>
      <c r="BU27" s="134"/>
      <c r="BV27" s="141"/>
      <c r="BW27" s="141"/>
      <c r="BX27" s="141"/>
      <c r="BY27" s="134"/>
      <c r="BZ27" s="134"/>
      <c r="CA27" s="143"/>
      <c r="CB27" s="141"/>
      <c r="CC27" s="134"/>
      <c r="CD27" s="141"/>
      <c r="CE27" s="169"/>
      <c r="CF27" s="134"/>
      <c r="CG27" s="141"/>
      <c r="CH27" s="134"/>
      <c r="CI27" s="134"/>
      <c r="CJ27" s="133"/>
      <c r="CK27" s="141"/>
      <c r="CL27" s="134"/>
      <c r="CM27" s="134"/>
      <c r="CN27" s="141"/>
      <c r="CO27" s="141"/>
    </row>
    <row r="28" spans="1:93" ht="12.75">
      <c r="A28" s="4" t="s">
        <v>23</v>
      </c>
      <c r="B28" s="22">
        <f>SUM(C28:CO28)</f>
        <v>17</v>
      </c>
      <c r="C28" s="227">
        <v>1</v>
      </c>
      <c r="D28" s="227">
        <v>2</v>
      </c>
      <c r="E28" s="231">
        <v>1</v>
      </c>
      <c r="F28" s="227">
        <v>6</v>
      </c>
      <c r="G28" s="227">
        <v>0</v>
      </c>
      <c r="H28" s="227">
        <v>0</v>
      </c>
      <c r="I28" s="231">
        <v>2</v>
      </c>
      <c r="J28" s="227">
        <v>2</v>
      </c>
      <c r="K28" s="231">
        <v>3</v>
      </c>
      <c r="L28" s="227"/>
      <c r="M28" s="143"/>
      <c r="N28" s="141"/>
      <c r="O28" s="166"/>
      <c r="P28" s="141"/>
      <c r="Q28" s="141"/>
      <c r="R28" s="141"/>
      <c r="S28" s="134"/>
      <c r="T28" s="134"/>
      <c r="U28" s="147"/>
      <c r="V28" s="146"/>
      <c r="W28" s="146"/>
      <c r="X28" s="141"/>
      <c r="Y28" s="141"/>
      <c r="Z28" s="134"/>
      <c r="AA28" s="134"/>
      <c r="AB28" s="143"/>
      <c r="AC28" s="144"/>
      <c r="AD28" s="141"/>
      <c r="AE28" s="144"/>
      <c r="AF28" s="134"/>
      <c r="AG28" s="134"/>
      <c r="AH28" s="147"/>
      <c r="AI28" s="134"/>
      <c r="AJ28" s="144"/>
      <c r="AK28" s="144"/>
      <c r="AL28" s="144"/>
      <c r="AM28" s="141"/>
      <c r="AN28" s="134"/>
      <c r="AO28" s="134"/>
      <c r="AP28" s="141"/>
      <c r="AQ28" s="141"/>
      <c r="AR28" s="134"/>
      <c r="AS28" s="134"/>
      <c r="AT28" s="149"/>
      <c r="AU28" s="134"/>
      <c r="AV28" s="141"/>
      <c r="AW28" s="165"/>
      <c r="AX28" s="144"/>
      <c r="AY28" s="168"/>
      <c r="AZ28" s="134"/>
      <c r="BA28" s="141"/>
      <c r="BB28" s="141"/>
      <c r="BC28" s="141"/>
      <c r="BD28" s="134"/>
      <c r="BE28" s="141"/>
      <c r="BF28" s="141"/>
      <c r="BG28" s="134"/>
      <c r="BH28" s="134"/>
      <c r="BI28" s="134"/>
      <c r="BJ28" s="151"/>
      <c r="BK28" s="133"/>
      <c r="BL28" s="134"/>
      <c r="BM28" s="144"/>
      <c r="BN28" s="144"/>
      <c r="BO28" s="144"/>
      <c r="BP28" s="144"/>
      <c r="BQ28" s="144"/>
      <c r="BR28" s="144"/>
      <c r="BS28" s="141"/>
      <c r="BT28" s="134"/>
      <c r="BU28" s="134"/>
      <c r="BV28" s="141"/>
      <c r="BW28" s="141"/>
      <c r="BX28" s="141"/>
      <c r="BY28" s="134"/>
      <c r="BZ28" s="134"/>
      <c r="CA28" s="143"/>
      <c r="CB28" s="141"/>
      <c r="CC28" s="134"/>
      <c r="CD28" s="141"/>
      <c r="CE28" s="169"/>
      <c r="CF28" s="134"/>
      <c r="CG28" s="141"/>
      <c r="CH28" s="134"/>
      <c r="CI28" s="134"/>
      <c r="CJ28" s="133"/>
      <c r="CK28" s="141"/>
      <c r="CL28" s="134"/>
      <c r="CM28" s="134"/>
      <c r="CN28" s="141"/>
      <c r="CO28" s="141"/>
    </row>
    <row r="29" spans="1:93" ht="25.5">
      <c r="A29" s="4" t="s">
        <v>24</v>
      </c>
      <c r="B29" s="22">
        <f>SUM(C29:CO29)</f>
        <v>127</v>
      </c>
      <c r="C29" s="227">
        <v>7</v>
      </c>
      <c r="D29" s="227">
        <v>14</v>
      </c>
      <c r="E29" s="231">
        <v>5</v>
      </c>
      <c r="F29" s="227">
        <v>21</v>
      </c>
      <c r="G29" s="227">
        <v>9</v>
      </c>
      <c r="H29" s="227">
        <v>36</v>
      </c>
      <c r="I29" s="231">
        <v>16</v>
      </c>
      <c r="J29" s="227">
        <v>8</v>
      </c>
      <c r="K29" s="231">
        <v>11</v>
      </c>
      <c r="L29" s="227"/>
      <c r="M29" s="143"/>
      <c r="N29" s="141"/>
      <c r="O29" s="166"/>
      <c r="P29" s="141"/>
      <c r="Q29" s="141"/>
      <c r="R29" s="141"/>
      <c r="S29" s="134"/>
      <c r="T29" s="134"/>
      <c r="U29" s="147"/>
      <c r="V29" s="146"/>
      <c r="W29" s="146"/>
      <c r="X29" s="141"/>
      <c r="Y29" s="141"/>
      <c r="Z29" s="134"/>
      <c r="AA29" s="134"/>
      <c r="AB29" s="143"/>
      <c r="AC29" s="144"/>
      <c r="AD29" s="141"/>
      <c r="AE29" s="144"/>
      <c r="AF29" s="134"/>
      <c r="AG29" s="134"/>
      <c r="AH29" s="147"/>
      <c r="AI29" s="134"/>
      <c r="AJ29" s="144"/>
      <c r="AK29" s="144"/>
      <c r="AL29" s="144"/>
      <c r="AM29" s="141"/>
      <c r="AN29" s="134"/>
      <c r="AO29" s="134"/>
      <c r="AP29" s="141"/>
      <c r="AQ29" s="141"/>
      <c r="AR29" s="134"/>
      <c r="AS29" s="134"/>
      <c r="AT29" s="149"/>
      <c r="AU29" s="134"/>
      <c r="AV29" s="141"/>
      <c r="AW29" s="165"/>
      <c r="AX29" s="144"/>
      <c r="AY29" s="149"/>
      <c r="AZ29" s="134"/>
      <c r="BA29" s="141"/>
      <c r="BB29" s="141"/>
      <c r="BC29" s="141"/>
      <c r="BD29" s="134"/>
      <c r="BE29" s="141"/>
      <c r="BF29" s="141"/>
      <c r="BG29" s="134"/>
      <c r="BH29" s="134"/>
      <c r="BI29" s="134"/>
      <c r="BJ29" s="151"/>
      <c r="BK29" s="133"/>
      <c r="BL29" s="134"/>
      <c r="BM29" s="144"/>
      <c r="BN29" s="144"/>
      <c r="BO29" s="144"/>
      <c r="BP29" s="144"/>
      <c r="BQ29" s="144"/>
      <c r="BR29" s="144"/>
      <c r="BS29" s="141"/>
      <c r="BT29" s="134"/>
      <c r="BU29" s="134"/>
      <c r="BV29" s="141"/>
      <c r="BW29" s="141"/>
      <c r="BX29" s="141"/>
      <c r="BY29" s="134"/>
      <c r="BZ29" s="134"/>
      <c r="CA29" s="143"/>
      <c r="CB29" s="141"/>
      <c r="CC29" s="134"/>
      <c r="CD29" s="141"/>
      <c r="CE29" s="169"/>
      <c r="CF29" s="134"/>
      <c r="CG29" s="141"/>
      <c r="CH29" s="134"/>
      <c r="CI29" s="134"/>
      <c r="CJ29" s="141"/>
      <c r="CK29" s="141"/>
      <c r="CL29" s="134"/>
      <c r="CM29" s="134"/>
      <c r="CN29" s="141"/>
      <c r="CO29" s="141"/>
    </row>
    <row r="30" spans="1:93" ht="12.75">
      <c r="A30" s="4" t="s">
        <v>25</v>
      </c>
      <c r="B30" s="22">
        <f>SUM(C30:CO30)</f>
        <v>6</v>
      </c>
      <c r="C30" s="227">
        <v>0</v>
      </c>
      <c r="D30" s="227">
        <v>0</v>
      </c>
      <c r="E30" s="231">
        <v>0</v>
      </c>
      <c r="F30" s="227">
        <v>1</v>
      </c>
      <c r="G30" s="227">
        <v>0</v>
      </c>
      <c r="H30" s="227">
        <v>0</v>
      </c>
      <c r="I30" s="231">
        <v>0</v>
      </c>
      <c r="J30" s="227">
        <v>1</v>
      </c>
      <c r="K30" s="231">
        <v>4</v>
      </c>
      <c r="L30" s="227"/>
      <c r="M30" s="143"/>
      <c r="N30" s="141"/>
      <c r="O30" s="166"/>
      <c r="P30" s="141"/>
      <c r="Q30" s="141"/>
      <c r="R30" s="141"/>
      <c r="S30" s="134"/>
      <c r="T30" s="134"/>
      <c r="U30" s="147"/>
      <c r="V30" s="146"/>
      <c r="W30" s="146"/>
      <c r="X30" s="141"/>
      <c r="Y30" s="141"/>
      <c r="Z30" s="134"/>
      <c r="AA30" s="134"/>
      <c r="AB30" s="143"/>
      <c r="AC30" s="144"/>
      <c r="AD30" s="141"/>
      <c r="AE30" s="144"/>
      <c r="AF30" s="134"/>
      <c r="AG30" s="134"/>
      <c r="AH30" s="147"/>
      <c r="AI30" s="134"/>
      <c r="AJ30" s="144"/>
      <c r="AK30" s="144"/>
      <c r="AL30" s="144"/>
      <c r="AM30" s="141"/>
      <c r="AN30" s="134"/>
      <c r="AO30" s="134"/>
      <c r="AP30" s="141"/>
      <c r="AQ30" s="141"/>
      <c r="AR30" s="134"/>
      <c r="AS30" s="134"/>
      <c r="AT30" s="149"/>
      <c r="AU30" s="134"/>
      <c r="AV30" s="141"/>
      <c r="AW30" s="165"/>
      <c r="AX30" s="144"/>
      <c r="AY30" s="149"/>
      <c r="AZ30" s="134"/>
      <c r="BA30" s="141"/>
      <c r="BB30" s="141"/>
      <c r="BC30" s="141"/>
      <c r="BD30" s="134"/>
      <c r="BE30" s="141"/>
      <c r="BF30" s="141"/>
      <c r="BG30" s="134"/>
      <c r="BH30" s="134"/>
      <c r="BI30" s="134"/>
      <c r="BJ30" s="151"/>
      <c r="BK30" s="133"/>
      <c r="BL30" s="134"/>
      <c r="BM30" s="144"/>
      <c r="BN30" s="144"/>
      <c r="BO30" s="144"/>
      <c r="BP30" s="144"/>
      <c r="BQ30" s="144"/>
      <c r="BR30" s="144"/>
      <c r="BS30" s="141"/>
      <c r="BT30" s="134"/>
      <c r="BU30" s="134"/>
      <c r="BV30" s="141"/>
      <c r="BW30" s="141"/>
      <c r="BX30" s="141"/>
      <c r="BY30" s="134"/>
      <c r="BZ30" s="134"/>
      <c r="CA30" s="143"/>
      <c r="CB30" s="141"/>
      <c r="CC30" s="134"/>
      <c r="CD30" s="141"/>
      <c r="CE30" s="169"/>
      <c r="CF30" s="134"/>
      <c r="CG30" s="141"/>
      <c r="CH30" s="134"/>
      <c r="CI30" s="134"/>
      <c r="CJ30" s="141"/>
      <c r="CK30" s="141"/>
      <c r="CL30" s="134"/>
      <c r="CM30" s="134"/>
      <c r="CN30" s="141"/>
      <c r="CO30" s="141"/>
    </row>
    <row r="31" spans="1:93" ht="51">
      <c r="A31" s="4" t="s">
        <v>26</v>
      </c>
      <c r="B31" s="22">
        <f>SUM(C31:CO31)</f>
        <v>147</v>
      </c>
      <c r="C31" s="227">
        <v>8</v>
      </c>
      <c r="D31" s="227">
        <v>17</v>
      </c>
      <c r="E31" s="231">
        <v>7</v>
      </c>
      <c r="F31" s="227">
        <v>26</v>
      </c>
      <c r="G31" s="227">
        <v>9</v>
      </c>
      <c r="H31" s="227">
        <v>38</v>
      </c>
      <c r="I31" s="231">
        <v>17</v>
      </c>
      <c r="J31" s="227">
        <v>10</v>
      </c>
      <c r="K31" s="231">
        <v>15</v>
      </c>
      <c r="L31" s="227"/>
      <c r="M31" s="143"/>
      <c r="N31" s="141"/>
      <c r="O31" s="166"/>
      <c r="P31" s="141"/>
      <c r="Q31" s="141"/>
      <c r="R31" s="141"/>
      <c r="S31" s="134"/>
      <c r="T31" s="134"/>
      <c r="U31" s="147"/>
      <c r="V31" s="146"/>
      <c r="W31" s="146"/>
      <c r="X31" s="141"/>
      <c r="Y31" s="141"/>
      <c r="Z31" s="134"/>
      <c r="AA31" s="134"/>
      <c r="AB31" s="143"/>
      <c r="AC31" s="144"/>
      <c r="AD31" s="172"/>
      <c r="AE31" s="144"/>
      <c r="AF31" s="134"/>
      <c r="AG31" s="134"/>
      <c r="AH31" s="147"/>
      <c r="AI31" s="134"/>
      <c r="AJ31" s="144"/>
      <c r="AK31" s="144"/>
      <c r="AL31" s="144"/>
      <c r="AM31" s="141"/>
      <c r="AN31" s="134"/>
      <c r="AO31" s="134"/>
      <c r="AP31" s="133"/>
      <c r="AQ31" s="141"/>
      <c r="AR31" s="134"/>
      <c r="AS31" s="134"/>
      <c r="AT31" s="173"/>
      <c r="AU31" s="134"/>
      <c r="AV31" s="141"/>
      <c r="AW31" s="165"/>
      <c r="AX31" s="144"/>
      <c r="AY31" s="168"/>
      <c r="AZ31" s="134"/>
      <c r="BA31" s="141"/>
      <c r="BB31" s="141"/>
      <c r="BC31" s="141"/>
      <c r="BD31" s="134"/>
      <c r="BE31" s="141"/>
      <c r="BF31" s="141"/>
      <c r="BG31" s="134"/>
      <c r="BH31" s="134"/>
      <c r="BI31" s="134"/>
      <c r="BJ31" s="151"/>
      <c r="BK31" s="133"/>
      <c r="BL31" s="134"/>
      <c r="BM31" s="144"/>
      <c r="BN31" s="144"/>
      <c r="BO31" s="144"/>
      <c r="BP31" s="144"/>
      <c r="BQ31" s="144"/>
      <c r="BR31" s="144"/>
      <c r="BS31" s="141"/>
      <c r="BT31" s="134"/>
      <c r="BU31" s="134"/>
      <c r="BV31" s="141"/>
      <c r="BW31" s="141"/>
      <c r="BX31" s="141"/>
      <c r="BY31" s="134"/>
      <c r="BZ31" s="134"/>
      <c r="CA31" s="143"/>
      <c r="CB31" s="172"/>
      <c r="CC31" s="134"/>
      <c r="CD31" s="141"/>
      <c r="CE31" s="169"/>
      <c r="CF31" s="134"/>
      <c r="CG31" s="141"/>
      <c r="CH31" s="134"/>
      <c r="CI31" s="134"/>
      <c r="CJ31" s="133"/>
      <c r="CK31" s="141"/>
      <c r="CL31" s="134"/>
      <c r="CM31" s="134"/>
      <c r="CN31" s="141"/>
      <c r="CO31" s="141"/>
    </row>
    <row r="32" spans="1:93" ht="51">
      <c r="A32" s="4" t="s">
        <v>27</v>
      </c>
      <c r="B32" s="22">
        <f>SUM(C32:CO32)</f>
        <v>127</v>
      </c>
      <c r="C32" s="227">
        <v>7</v>
      </c>
      <c r="D32" s="227">
        <v>14</v>
      </c>
      <c r="E32" s="231">
        <v>6</v>
      </c>
      <c r="F32" s="227">
        <v>20</v>
      </c>
      <c r="G32" s="227">
        <v>9</v>
      </c>
      <c r="H32" s="227">
        <v>35</v>
      </c>
      <c r="I32" s="231">
        <v>16</v>
      </c>
      <c r="J32" s="227">
        <v>8</v>
      </c>
      <c r="K32" s="231">
        <v>12</v>
      </c>
      <c r="L32" s="227"/>
      <c r="M32" s="143"/>
      <c r="N32" s="141"/>
      <c r="O32" s="166"/>
      <c r="P32" s="141"/>
      <c r="Q32" s="141"/>
      <c r="R32" s="141"/>
      <c r="S32" s="134"/>
      <c r="T32" s="134"/>
      <c r="U32" s="147"/>
      <c r="V32" s="146"/>
      <c r="W32" s="146"/>
      <c r="X32" s="141"/>
      <c r="Y32" s="141"/>
      <c r="Z32" s="134"/>
      <c r="AA32" s="134"/>
      <c r="AB32" s="143"/>
      <c r="AC32" s="144"/>
      <c r="AD32" s="172"/>
      <c r="AE32" s="144"/>
      <c r="AF32" s="134"/>
      <c r="AG32" s="134"/>
      <c r="AH32" s="147"/>
      <c r="AI32" s="134"/>
      <c r="AJ32" s="144"/>
      <c r="AK32" s="144"/>
      <c r="AL32" s="144"/>
      <c r="AM32" s="141"/>
      <c r="AN32" s="134"/>
      <c r="AO32" s="134"/>
      <c r="AP32" s="133"/>
      <c r="AQ32" s="141"/>
      <c r="AR32" s="134"/>
      <c r="AS32" s="134"/>
      <c r="AT32" s="173"/>
      <c r="AU32" s="134"/>
      <c r="AV32" s="141"/>
      <c r="AW32" s="165"/>
      <c r="AX32" s="144"/>
      <c r="AY32" s="149"/>
      <c r="AZ32" s="134"/>
      <c r="BA32" s="141"/>
      <c r="BB32" s="141"/>
      <c r="BC32" s="141"/>
      <c r="BD32" s="134"/>
      <c r="BE32" s="141"/>
      <c r="BF32" s="141"/>
      <c r="BG32" s="134"/>
      <c r="BH32" s="134"/>
      <c r="BI32" s="134"/>
      <c r="BJ32" s="151"/>
      <c r="BK32" s="133"/>
      <c r="BL32" s="134"/>
      <c r="BM32" s="144"/>
      <c r="BN32" s="144"/>
      <c r="BO32" s="144"/>
      <c r="BP32" s="144"/>
      <c r="BQ32" s="144"/>
      <c r="BR32" s="144"/>
      <c r="BS32" s="141"/>
      <c r="BT32" s="134"/>
      <c r="BU32" s="134"/>
      <c r="BV32" s="141"/>
      <c r="BW32" s="141"/>
      <c r="BX32" s="141"/>
      <c r="BY32" s="134"/>
      <c r="BZ32" s="134"/>
      <c r="CA32" s="143"/>
      <c r="CB32" s="172"/>
      <c r="CC32" s="134"/>
      <c r="CD32" s="141"/>
      <c r="CE32" s="169"/>
      <c r="CF32" s="134"/>
      <c r="CG32" s="141"/>
      <c r="CH32" s="134"/>
      <c r="CI32" s="134"/>
      <c r="CJ32" s="141"/>
      <c r="CK32" s="141"/>
      <c r="CL32" s="134"/>
      <c r="CM32" s="134"/>
      <c r="CN32" s="141"/>
      <c r="CO32" s="141"/>
    </row>
    <row r="33" spans="1:93" ht="25.5">
      <c r="A33" s="4" t="s">
        <v>28</v>
      </c>
      <c r="B33" s="22">
        <f>SUM(C33:CO33)</f>
        <v>284</v>
      </c>
      <c r="C33" s="227">
        <v>16</v>
      </c>
      <c r="D33" s="227">
        <v>22</v>
      </c>
      <c r="E33" s="231">
        <v>15</v>
      </c>
      <c r="F33" s="227">
        <v>56</v>
      </c>
      <c r="G33" s="227">
        <v>19</v>
      </c>
      <c r="H33" s="227">
        <v>59</v>
      </c>
      <c r="I33" s="231">
        <v>42</v>
      </c>
      <c r="J33" s="227">
        <v>18</v>
      </c>
      <c r="K33" s="231">
        <v>37</v>
      </c>
      <c r="L33" s="227"/>
      <c r="M33" s="143"/>
      <c r="N33" s="141"/>
      <c r="O33" s="166"/>
      <c r="P33" s="141"/>
      <c r="Q33" s="141"/>
      <c r="R33" s="141"/>
      <c r="S33" s="134"/>
      <c r="T33" s="134"/>
      <c r="U33" s="147"/>
      <c r="V33" s="146"/>
      <c r="W33" s="146"/>
      <c r="X33" s="141"/>
      <c r="Y33" s="141"/>
      <c r="Z33" s="134"/>
      <c r="AA33" s="140"/>
      <c r="AB33" s="143"/>
      <c r="AC33" s="144"/>
      <c r="AD33" s="172"/>
      <c r="AE33" s="144"/>
      <c r="AF33" s="134"/>
      <c r="AG33" s="134"/>
      <c r="AH33" s="147"/>
      <c r="AI33" s="134"/>
      <c r="AJ33" s="144"/>
      <c r="AK33" s="144"/>
      <c r="AL33" s="144"/>
      <c r="AM33" s="141"/>
      <c r="AN33" s="134"/>
      <c r="AO33" s="134"/>
      <c r="AP33" s="141"/>
      <c r="AQ33" s="141"/>
      <c r="AR33" s="134"/>
      <c r="AS33" s="134"/>
      <c r="AT33" s="173"/>
      <c r="AU33" s="134"/>
      <c r="AV33" s="141"/>
      <c r="AW33" s="165"/>
      <c r="AX33" s="144"/>
      <c r="AY33" s="149"/>
      <c r="AZ33" s="134"/>
      <c r="BA33" s="141"/>
      <c r="BB33" s="141"/>
      <c r="BC33" s="133"/>
      <c r="BD33" s="134"/>
      <c r="BE33" s="141"/>
      <c r="BF33" s="141"/>
      <c r="BG33" s="134"/>
      <c r="BH33" s="134"/>
      <c r="BI33" s="134"/>
      <c r="BJ33" s="151"/>
      <c r="BK33" s="133"/>
      <c r="BL33" s="134"/>
      <c r="BM33" s="144"/>
      <c r="BN33" s="144"/>
      <c r="BO33" s="144"/>
      <c r="BP33" s="144"/>
      <c r="BQ33" s="144"/>
      <c r="BR33" s="144"/>
      <c r="BS33" s="141"/>
      <c r="BT33" s="134"/>
      <c r="BU33" s="134"/>
      <c r="BV33" s="141"/>
      <c r="BW33" s="141"/>
      <c r="BX33" s="141"/>
      <c r="BY33" s="134"/>
      <c r="BZ33" s="134"/>
      <c r="CA33" s="143"/>
      <c r="CB33" s="172"/>
      <c r="CC33" s="134"/>
      <c r="CD33" s="141"/>
      <c r="CE33" s="169"/>
      <c r="CF33" s="134"/>
      <c r="CG33" s="141"/>
      <c r="CH33" s="134"/>
      <c r="CI33" s="134"/>
      <c r="CJ33" s="133"/>
      <c r="CK33" s="141"/>
      <c r="CL33" s="134"/>
      <c r="CM33" s="134"/>
      <c r="CN33" s="141"/>
      <c r="CO33" s="141"/>
    </row>
    <row r="34" spans="1:93" ht="25.5">
      <c r="A34" s="19" t="s">
        <v>29</v>
      </c>
      <c r="B34" s="20"/>
      <c r="C34" s="238"/>
      <c r="D34" s="238"/>
      <c r="E34" s="237"/>
      <c r="F34" s="238"/>
      <c r="G34" s="238"/>
      <c r="H34" s="238"/>
      <c r="I34" s="237"/>
      <c r="J34" s="238"/>
      <c r="K34" s="239"/>
      <c r="L34" s="238"/>
      <c r="M34" s="156"/>
      <c r="N34" s="155"/>
      <c r="O34" s="157"/>
      <c r="P34" s="155"/>
      <c r="Q34" s="155"/>
      <c r="R34" s="155"/>
      <c r="S34" s="140"/>
      <c r="T34" s="134"/>
      <c r="U34" s="161"/>
      <c r="V34" s="159"/>
      <c r="W34" s="159"/>
      <c r="X34" s="155"/>
      <c r="Y34" s="155"/>
      <c r="Z34" s="134"/>
      <c r="AA34" s="134"/>
      <c r="AB34" s="160"/>
      <c r="AC34" s="157"/>
      <c r="AD34" s="155"/>
      <c r="AE34" s="157"/>
      <c r="AF34" s="140"/>
      <c r="AG34" s="140"/>
      <c r="AH34" s="161"/>
      <c r="AI34" s="140"/>
      <c r="AJ34" s="157"/>
      <c r="AK34" s="144"/>
      <c r="AL34" s="157"/>
      <c r="AM34" s="155"/>
      <c r="AN34" s="140"/>
      <c r="AO34" s="140"/>
      <c r="AP34" s="155"/>
      <c r="AQ34" s="155"/>
      <c r="AR34" s="140"/>
      <c r="AS34" s="140"/>
      <c r="AT34" s="162"/>
      <c r="AU34" s="140"/>
      <c r="AV34" s="155"/>
      <c r="AW34" s="170"/>
      <c r="AX34" s="157"/>
      <c r="AY34" s="162"/>
      <c r="AZ34" s="140"/>
      <c r="BA34" s="155"/>
      <c r="BB34" s="155"/>
      <c r="BC34" s="155"/>
      <c r="BD34" s="140"/>
      <c r="BE34" s="155"/>
      <c r="BF34" s="155"/>
      <c r="BG34" s="140"/>
      <c r="BH34" s="140"/>
      <c r="BI34" s="140"/>
      <c r="BJ34" s="164"/>
      <c r="BK34" s="139"/>
      <c r="BL34" s="140"/>
      <c r="BM34" s="157"/>
      <c r="BN34" s="157"/>
      <c r="BO34" s="157"/>
      <c r="BP34" s="157"/>
      <c r="BQ34" s="157"/>
      <c r="BR34" s="157"/>
      <c r="BS34" s="155"/>
      <c r="BT34" s="140"/>
      <c r="BU34" s="140"/>
      <c r="BV34" s="155"/>
      <c r="BW34" s="155"/>
      <c r="BX34" s="155"/>
      <c r="BY34" s="140"/>
      <c r="BZ34" s="134"/>
      <c r="CA34" s="160"/>
      <c r="CB34" s="155"/>
      <c r="CC34" s="140"/>
      <c r="CD34" s="155"/>
      <c r="CE34" s="171"/>
      <c r="CF34" s="140"/>
      <c r="CG34" s="155"/>
      <c r="CH34" s="140"/>
      <c r="CI34" s="140"/>
      <c r="CJ34" s="155"/>
      <c r="CK34" s="155"/>
      <c r="CL34" s="140"/>
      <c r="CM34" s="140"/>
      <c r="CN34" s="155"/>
      <c r="CO34" s="155"/>
    </row>
    <row r="35" spans="1:93" ht="38.25">
      <c r="A35" s="4" t="s">
        <v>30</v>
      </c>
      <c r="B35" s="22">
        <f>SUM(C35:CO35)</f>
        <v>19181</v>
      </c>
      <c r="C35" s="227">
        <v>1185</v>
      </c>
      <c r="D35" s="227">
        <v>1952</v>
      </c>
      <c r="E35" s="231">
        <v>1157</v>
      </c>
      <c r="F35" s="227">
        <v>3039</v>
      </c>
      <c r="G35" s="227">
        <v>2094</v>
      </c>
      <c r="H35" s="227">
        <v>4660</v>
      </c>
      <c r="I35" s="231">
        <v>2447</v>
      </c>
      <c r="J35" s="227">
        <v>1217</v>
      </c>
      <c r="K35" s="231">
        <v>1430</v>
      </c>
      <c r="L35" s="227"/>
      <c r="M35" s="174"/>
      <c r="N35" s="141"/>
      <c r="O35" s="166"/>
      <c r="P35" s="141"/>
      <c r="Q35" s="141"/>
      <c r="R35" s="141"/>
      <c r="S35" s="134"/>
      <c r="T35" s="134"/>
      <c r="U35" s="147"/>
      <c r="V35" s="146"/>
      <c r="W35" s="146"/>
      <c r="X35" s="141"/>
      <c r="Y35" s="141"/>
      <c r="Z35" s="134"/>
      <c r="AA35" s="134"/>
      <c r="AB35" s="143"/>
      <c r="AC35" s="144"/>
      <c r="AD35" s="172"/>
      <c r="AE35" s="144"/>
      <c r="AF35" s="134"/>
      <c r="AG35" s="134"/>
      <c r="AH35" s="147"/>
      <c r="AI35" s="134"/>
      <c r="AJ35" s="144"/>
      <c r="AK35" s="144"/>
      <c r="AL35" s="144"/>
      <c r="AM35" s="141"/>
      <c r="AN35" s="134"/>
      <c r="AO35" s="134"/>
      <c r="AP35" s="133"/>
      <c r="AQ35" s="141"/>
      <c r="AR35" s="134"/>
      <c r="AS35" s="134"/>
      <c r="AT35" s="173"/>
      <c r="AU35" s="134"/>
      <c r="AV35" s="141"/>
      <c r="AW35" s="165"/>
      <c r="AX35" s="144"/>
      <c r="AY35" s="149"/>
      <c r="AZ35" s="134"/>
      <c r="BA35" s="141"/>
      <c r="BB35" s="141"/>
      <c r="BC35" s="141"/>
      <c r="BD35" s="134"/>
      <c r="BE35" s="141"/>
      <c r="BF35" s="141"/>
      <c r="BG35" s="134"/>
      <c r="BH35" s="134"/>
      <c r="BI35" s="134"/>
      <c r="BJ35" s="151"/>
      <c r="BK35" s="133"/>
      <c r="BL35" s="134"/>
      <c r="BM35" s="144"/>
      <c r="BN35" s="144"/>
      <c r="BO35" s="144"/>
      <c r="BP35" s="144"/>
      <c r="BQ35" s="144"/>
      <c r="BR35" s="144"/>
      <c r="BS35" s="144"/>
      <c r="BT35" s="134"/>
      <c r="BU35" s="134"/>
      <c r="BV35" s="141"/>
      <c r="BW35" s="141"/>
      <c r="BX35" s="141"/>
      <c r="BY35" s="134"/>
      <c r="BZ35" s="134"/>
      <c r="CA35" s="143"/>
      <c r="CB35" s="172"/>
      <c r="CC35" s="134"/>
      <c r="CD35" s="141"/>
      <c r="CE35" s="169"/>
      <c r="CF35" s="134"/>
      <c r="CG35" s="141"/>
      <c r="CH35" s="134"/>
      <c r="CI35" s="134"/>
      <c r="CJ35" s="141"/>
      <c r="CK35" s="141"/>
      <c r="CL35" s="134"/>
      <c r="CM35" s="134"/>
      <c r="CN35" s="141"/>
      <c r="CO35" s="141"/>
    </row>
    <row r="36" spans="1:93" ht="38.25">
      <c r="A36" s="4" t="s">
        <v>31</v>
      </c>
      <c r="B36" s="22">
        <f>SUM(C36:CO36)</f>
        <v>0</v>
      </c>
      <c r="C36" s="227">
        <v>0</v>
      </c>
      <c r="D36" s="227">
        <v>0</v>
      </c>
      <c r="E36" s="231">
        <v>0</v>
      </c>
      <c r="F36" s="227">
        <v>0</v>
      </c>
      <c r="G36" s="227">
        <v>0</v>
      </c>
      <c r="H36" s="227">
        <v>0</v>
      </c>
      <c r="I36" s="231">
        <v>0</v>
      </c>
      <c r="J36" s="227">
        <v>0</v>
      </c>
      <c r="K36" s="231">
        <v>0</v>
      </c>
      <c r="L36" s="227"/>
      <c r="M36" s="175"/>
      <c r="N36" s="141"/>
      <c r="O36" s="144"/>
      <c r="P36" s="141"/>
      <c r="Q36" s="141"/>
      <c r="R36" s="141"/>
      <c r="S36" s="134"/>
      <c r="T36" s="134"/>
      <c r="U36" s="147"/>
      <c r="V36" s="146"/>
      <c r="W36" s="146"/>
      <c r="X36" s="141"/>
      <c r="Y36" s="141"/>
      <c r="Z36" s="134"/>
      <c r="AA36" s="134"/>
      <c r="AB36" s="143"/>
      <c r="AC36" s="144"/>
      <c r="AD36" s="141"/>
      <c r="AE36" s="144"/>
      <c r="AF36" s="134"/>
      <c r="AG36" s="134"/>
      <c r="AH36" s="147"/>
      <c r="AI36" s="134"/>
      <c r="AJ36" s="144"/>
      <c r="AK36" s="144"/>
      <c r="AL36" s="144"/>
      <c r="AM36" s="141"/>
      <c r="AN36" s="134"/>
      <c r="AO36" s="134"/>
      <c r="AP36" s="141"/>
      <c r="AQ36" s="141"/>
      <c r="AR36" s="134"/>
      <c r="AS36" s="134"/>
      <c r="AT36" s="149"/>
      <c r="AU36" s="134"/>
      <c r="AV36" s="141"/>
      <c r="AW36" s="165"/>
      <c r="AX36" s="144"/>
      <c r="AY36" s="149"/>
      <c r="AZ36" s="134"/>
      <c r="BA36" s="141"/>
      <c r="BB36" s="141"/>
      <c r="BC36" s="141"/>
      <c r="BD36" s="134"/>
      <c r="BE36" s="141"/>
      <c r="BF36" s="141"/>
      <c r="BG36" s="134"/>
      <c r="BH36" s="134"/>
      <c r="BI36" s="134"/>
      <c r="BJ36" s="151"/>
      <c r="BK36" s="133"/>
      <c r="BL36" s="134"/>
      <c r="BM36" s="144"/>
      <c r="BN36" s="144"/>
      <c r="BO36" s="144"/>
      <c r="BP36" s="144"/>
      <c r="BQ36" s="144"/>
      <c r="BR36" s="144"/>
      <c r="BS36" s="144"/>
      <c r="BT36" s="134"/>
      <c r="BU36" s="134"/>
      <c r="BV36" s="141"/>
      <c r="BW36" s="141"/>
      <c r="BX36" s="141"/>
      <c r="BY36" s="134"/>
      <c r="BZ36" s="134"/>
      <c r="CA36" s="143"/>
      <c r="CB36" s="141"/>
      <c r="CC36" s="134"/>
      <c r="CD36" s="141"/>
      <c r="CE36" s="169"/>
      <c r="CF36" s="134"/>
      <c r="CG36" s="141"/>
      <c r="CH36" s="134"/>
      <c r="CI36" s="134"/>
      <c r="CJ36" s="141"/>
      <c r="CK36" s="141"/>
      <c r="CL36" s="134"/>
      <c r="CM36" s="134"/>
      <c r="CN36" s="141"/>
      <c r="CO36" s="141"/>
    </row>
    <row r="37" spans="1:93" ht="12.75">
      <c r="A37" s="4" t="s">
        <v>32</v>
      </c>
      <c r="B37" s="22">
        <f>SUM(C37:CO37)</f>
        <v>9</v>
      </c>
      <c r="C37" s="227">
        <v>1</v>
      </c>
      <c r="D37" s="227">
        <v>1</v>
      </c>
      <c r="E37" s="231">
        <v>1</v>
      </c>
      <c r="F37" s="227">
        <v>1</v>
      </c>
      <c r="G37" s="227">
        <v>1</v>
      </c>
      <c r="H37" s="227">
        <v>1</v>
      </c>
      <c r="I37" s="231">
        <v>1</v>
      </c>
      <c r="J37" s="227">
        <v>1</v>
      </c>
      <c r="K37" s="231">
        <v>1</v>
      </c>
      <c r="L37" s="227"/>
      <c r="M37" s="143"/>
      <c r="N37" s="141"/>
      <c r="O37" s="166"/>
      <c r="P37" s="141"/>
      <c r="Q37" s="141"/>
      <c r="R37" s="141"/>
      <c r="S37" s="134"/>
      <c r="T37" s="134"/>
      <c r="U37" s="147"/>
      <c r="V37" s="146"/>
      <c r="W37" s="146"/>
      <c r="X37" s="141"/>
      <c r="Y37" s="141"/>
      <c r="Z37" s="134"/>
      <c r="AA37" s="134"/>
      <c r="AB37" s="143"/>
      <c r="AC37" s="144"/>
      <c r="AD37" s="172"/>
      <c r="AE37" s="144"/>
      <c r="AF37" s="134"/>
      <c r="AG37" s="134"/>
      <c r="AH37" s="147"/>
      <c r="AI37" s="134"/>
      <c r="AJ37" s="144"/>
      <c r="AK37" s="144"/>
      <c r="AL37" s="144"/>
      <c r="AM37" s="141"/>
      <c r="AN37" s="134"/>
      <c r="AO37" s="134"/>
      <c r="AP37" s="141"/>
      <c r="AQ37" s="141"/>
      <c r="AR37" s="134"/>
      <c r="AS37" s="134"/>
      <c r="AT37" s="173"/>
      <c r="AU37" s="134"/>
      <c r="AV37" s="141"/>
      <c r="AW37" s="165"/>
      <c r="AX37" s="144"/>
      <c r="AY37" s="149"/>
      <c r="AZ37" s="134"/>
      <c r="BA37" s="141"/>
      <c r="BB37" s="141"/>
      <c r="BC37" s="141"/>
      <c r="BD37" s="134"/>
      <c r="BE37" s="141"/>
      <c r="BF37" s="141"/>
      <c r="BG37" s="134"/>
      <c r="BH37" s="134"/>
      <c r="BI37" s="134"/>
      <c r="BJ37" s="151"/>
      <c r="BK37" s="133"/>
      <c r="BL37" s="134"/>
      <c r="BM37" s="144"/>
      <c r="BN37" s="144"/>
      <c r="BO37" s="144"/>
      <c r="BP37" s="144"/>
      <c r="BQ37" s="144"/>
      <c r="BR37" s="144"/>
      <c r="BS37" s="144"/>
      <c r="BT37" s="134"/>
      <c r="BU37" s="134"/>
      <c r="BV37" s="141"/>
      <c r="BW37" s="141"/>
      <c r="BX37" s="141"/>
      <c r="BY37" s="134"/>
      <c r="BZ37" s="134"/>
      <c r="CA37" s="143"/>
      <c r="CB37" s="172"/>
      <c r="CC37" s="134"/>
      <c r="CD37" s="141"/>
      <c r="CE37" s="169"/>
      <c r="CF37" s="134"/>
      <c r="CG37" s="141"/>
      <c r="CH37" s="134"/>
      <c r="CI37" s="134"/>
      <c r="CJ37" s="141"/>
      <c r="CK37" s="141"/>
      <c r="CL37" s="134"/>
      <c r="CM37" s="134"/>
      <c r="CN37" s="141"/>
      <c r="CO37" s="141"/>
    </row>
    <row r="38" spans="1:93" ht="12.75">
      <c r="A38" s="4" t="s">
        <v>33</v>
      </c>
      <c r="B38" s="22">
        <f>SUM(C38:CO38)</f>
        <v>9</v>
      </c>
      <c r="C38" s="227">
        <v>1</v>
      </c>
      <c r="D38" s="227">
        <v>1</v>
      </c>
      <c r="E38" s="231">
        <v>1</v>
      </c>
      <c r="F38" s="227">
        <v>1</v>
      </c>
      <c r="G38" s="227">
        <v>1</v>
      </c>
      <c r="H38" s="227">
        <v>1</v>
      </c>
      <c r="I38" s="231">
        <v>1</v>
      </c>
      <c r="J38" s="227">
        <v>1</v>
      </c>
      <c r="K38" s="231">
        <v>1</v>
      </c>
      <c r="L38" s="227"/>
      <c r="M38" s="143"/>
      <c r="N38" s="141"/>
      <c r="O38" s="166"/>
      <c r="P38" s="141"/>
      <c r="Q38" s="141"/>
      <c r="R38" s="141"/>
      <c r="S38" s="134"/>
      <c r="T38" s="134"/>
      <c r="U38" s="147"/>
      <c r="V38" s="146"/>
      <c r="W38" s="146"/>
      <c r="X38" s="141"/>
      <c r="Y38" s="141"/>
      <c r="Z38" s="134"/>
      <c r="AA38" s="134"/>
      <c r="AB38" s="143"/>
      <c r="AC38" s="144"/>
      <c r="AD38" s="172"/>
      <c r="AE38" s="144"/>
      <c r="AF38" s="134"/>
      <c r="AG38" s="134"/>
      <c r="AH38" s="147"/>
      <c r="AI38" s="134"/>
      <c r="AJ38" s="144"/>
      <c r="AK38" s="144"/>
      <c r="AL38" s="144"/>
      <c r="AM38" s="141"/>
      <c r="AN38" s="134"/>
      <c r="AO38" s="134"/>
      <c r="AP38" s="141"/>
      <c r="AQ38" s="141"/>
      <c r="AR38" s="134"/>
      <c r="AS38" s="134"/>
      <c r="AT38" s="173"/>
      <c r="AU38" s="134"/>
      <c r="AV38" s="141"/>
      <c r="AW38" s="165"/>
      <c r="AX38" s="144"/>
      <c r="AY38" s="149"/>
      <c r="AZ38" s="134"/>
      <c r="BA38" s="141"/>
      <c r="BB38" s="141"/>
      <c r="BC38" s="141"/>
      <c r="BD38" s="134"/>
      <c r="BE38" s="141"/>
      <c r="BF38" s="141"/>
      <c r="BG38" s="134"/>
      <c r="BH38" s="134"/>
      <c r="BI38" s="134"/>
      <c r="BJ38" s="151"/>
      <c r="BK38" s="133"/>
      <c r="BL38" s="134"/>
      <c r="BM38" s="144"/>
      <c r="BN38" s="144"/>
      <c r="BO38" s="144"/>
      <c r="BP38" s="144"/>
      <c r="BQ38" s="144"/>
      <c r="BR38" s="144"/>
      <c r="BS38" s="144"/>
      <c r="BT38" s="134"/>
      <c r="BU38" s="134"/>
      <c r="BV38" s="141"/>
      <c r="BW38" s="141"/>
      <c r="BX38" s="141"/>
      <c r="BY38" s="134"/>
      <c r="BZ38" s="134"/>
      <c r="CA38" s="143"/>
      <c r="CB38" s="172"/>
      <c r="CC38" s="134"/>
      <c r="CD38" s="141"/>
      <c r="CE38" s="169"/>
      <c r="CF38" s="134"/>
      <c r="CG38" s="141"/>
      <c r="CH38" s="134"/>
      <c r="CI38" s="134"/>
      <c r="CJ38" s="141"/>
      <c r="CK38" s="141"/>
      <c r="CL38" s="134"/>
      <c r="CM38" s="134"/>
      <c r="CN38" s="141"/>
      <c r="CO38" s="141"/>
    </row>
    <row r="39" spans="1:93" ht="12.75">
      <c r="A39" s="4" t="s">
        <v>34</v>
      </c>
      <c r="B39" s="22">
        <f>SUM(C39:CO39)</f>
        <v>9</v>
      </c>
      <c r="C39" s="227">
        <v>1</v>
      </c>
      <c r="D39" s="227">
        <v>1</v>
      </c>
      <c r="E39" s="231">
        <v>1</v>
      </c>
      <c r="F39" s="227">
        <v>1</v>
      </c>
      <c r="G39" s="227">
        <v>1</v>
      </c>
      <c r="H39" s="227">
        <v>1</v>
      </c>
      <c r="I39" s="231">
        <v>1</v>
      </c>
      <c r="J39" s="227">
        <v>1</v>
      </c>
      <c r="K39" s="231">
        <v>1</v>
      </c>
      <c r="L39" s="227"/>
      <c r="M39" s="143"/>
      <c r="N39" s="141"/>
      <c r="O39" s="166"/>
      <c r="P39" s="141"/>
      <c r="Q39" s="141"/>
      <c r="R39" s="141"/>
      <c r="S39" s="134"/>
      <c r="T39" s="134"/>
      <c r="U39" s="147"/>
      <c r="V39" s="146"/>
      <c r="W39" s="146"/>
      <c r="X39" s="141"/>
      <c r="Y39" s="141"/>
      <c r="Z39" s="134"/>
      <c r="AA39" s="134"/>
      <c r="AB39" s="143"/>
      <c r="AC39" s="144"/>
      <c r="AD39" s="172"/>
      <c r="AE39" s="144"/>
      <c r="AF39" s="134"/>
      <c r="AG39" s="134"/>
      <c r="AH39" s="147"/>
      <c r="AI39" s="134"/>
      <c r="AJ39" s="144"/>
      <c r="AK39" s="144"/>
      <c r="AL39" s="144"/>
      <c r="AM39" s="141"/>
      <c r="AN39" s="134"/>
      <c r="AO39" s="134"/>
      <c r="AP39" s="141"/>
      <c r="AQ39" s="141"/>
      <c r="AR39" s="134"/>
      <c r="AS39" s="134"/>
      <c r="AT39" s="173"/>
      <c r="AU39" s="134"/>
      <c r="AV39" s="141"/>
      <c r="AW39" s="165"/>
      <c r="AX39" s="144"/>
      <c r="AY39" s="149"/>
      <c r="AZ39" s="134"/>
      <c r="BA39" s="141"/>
      <c r="BB39" s="141"/>
      <c r="BC39" s="141"/>
      <c r="BD39" s="134"/>
      <c r="BE39" s="141"/>
      <c r="BF39" s="141"/>
      <c r="BG39" s="134"/>
      <c r="BH39" s="134"/>
      <c r="BI39" s="134"/>
      <c r="BJ39" s="151"/>
      <c r="BK39" s="133"/>
      <c r="BL39" s="134"/>
      <c r="BM39" s="144"/>
      <c r="BN39" s="144"/>
      <c r="BO39" s="144"/>
      <c r="BP39" s="144"/>
      <c r="BQ39" s="144"/>
      <c r="BR39" s="144"/>
      <c r="BS39" s="144"/>
      <c r="BT39" s="134"/>
      <c r="BU39" s="134"/>
      <c r="BV39" s="141"/>
      <c r="BW39" s="141"/>
      <c r="BX39" s="141"/>
      <c r="BY39" s="134"/>
      <c r="BZ39" s="134"/>
      <c r="CA39" s="143"/>
      <c r="CB39" s="172"/>
      <c r="CC39" s="134"/>
      <c r="CD39" s="141"/>
      <c r="CE39" s="169"/>
      <c r="CF39" s="134"/>
      <c r="CG39" s="141"/>
      <c r="CH39" s="134"/>
      <c r="CI39" s="134"/>
      <c r="CJ39" s="141"/>
      <c r="CK39" s="141"/>
      <c r="CL39" s="134"/>
      <c r="CM39" s="134"/>
      <c r="CN39" s="141"/>
      <c r="CO39" s="141"/>
    </row>
    <row r="40" spans="1:93" ht="12.75">
      <c r="A40" s="4" t="s">
        <v>35</v>
      </c>
      <c r="B40" s="22">
        <f>SUM(C40:CO40)</f>
        <v>8</v>
      </c>
      <c r="C40" s="227">
        <v>1</v>
      </c>
      <c r="D40" s="227">
        <v>1</v>
      </c>
      <c r="E40" s="231">
        <v>1</v>
      </c>
      <c r="F40" s="227">
        <v>0</v>
      </c>
      <c r="G40" s="227">
        <v>1</v>
      </c>
      <c r="H40" s="227">
        <v>1</v>
      </c>
      <c r="I40" s="231">
        <v>1</v>
      </c>
      <c r="J40" s="227">
        <v>1</v>
      </c>
      <c r="K40" s="231">
        <v>1</v>
      </c>
      <c r="L40" s="227"/>
      <c r="M40" s="143"/>
      <c r="N40" s="141"/>
      <c r="O40" s="166"/>
      <c r="P40" s="141"/>
      <c r="Q40" s="141"/>
      <c r="R40" s="141"/>
      <c r="S40" s="134"/>
      <c r="T40" s="134"/>
      <c r="U40" s="147"/>
      <c r="V40" s="146"/>
      <c r="W40" s="146"/>
      <c r="X40" s="141"/>
      <c r="Y40" s="141"/>
      <c r="Z40" s="134"/>
      <c r="AA40" s="134"/>
      <c r="AB40" s="143"/>
      <c r="AC40" s="144"/>
      <c r="AD40" s="172"/>
      <c r="AE40" s="144"/>
      <c r="AF40" s="134"/>
      <c r="AG40" s="134"/>
      <c r="AH40" s="147"/>
      <c r="AI40" s="134"/>
      <c r="AJ40" s="144"/>
      <c r="AK40" s="144"/>
      <c r="AL40" s="144"/>
      <c r="AM40" s="141"/>
      <c r="AN40" s="134"/>
      <c r="AO40" s="134"/>
      <c r="AP40" s="141"/>
      <c r="AQ40" s="141"/>
      <c r="AR40" s="134"/>
      <c r="AS40" s="134"/>
      <c r="AT40" s="173"/>
      <c r="AU40" s="134"/>
      <c r="AV40" s="141"/>
      <c r="AW40" s="165"/>
      <c r="AX40" s="144"/>
      <c r="AY40" s="149"/>
      <c r="AZ40" s="134"/>
      <c r="BA40" s="141"/>
      <c r="BB40" s="141"/>
      <c r="BC40" s="141"/>
      <c r="BD40" s="134"/>
      <c r="BE40" s="141"/>
      <c r="BF40" s="141"/>
      <c r="BG40" s="134"/>
      <c r="BH40" s="134"/>
      <c r="BI40" s="134"/>
      <c r="BJ40" s="151"/>
      <c r="BK40" s="133"/>
      <c r="BL40" s="134"/>
      <c r="BM40" s="144"/>
      <c r="BN40" s="144"/>
      <c r="BO40" s="144"/>
      <c r="BP40" s="144"/>
      <c r="BQ40" s="144"/>
      <c r="BR40" s="144"/>
      <c r="BS40" s="144"/>
      <c r="BT40" s="134"/>
      <c r="BU40" s="134"/>
      <c r="BV40" s="141"/>
      <c r="BW40" s="141"/>
      <c r="BX40" s="141"/>
      <c r="BY40" s="134"/>
      <c r="BZ40" s="134"/>
      <c r="CA40" s="143"/>
      <c r="CB40" s="172"/>
      <c r="CC40" s="134"/>
      <c r="CD40" s="141"/>
      <c r="CE40" s="169"/>
      <c r="CF40" s="134"/>
      <c r="CG40" s="141"/>
      <c r="CH40" s="134"/>
      <c r="CI40" s="134"/>
      <c r="CJ40" s="141"/>
      <c r="CK40" s="141"/>
      <c r="CL40" s="134"/>
      <c r="CM40" s="134"/>
      <c r="CN40" s="141"/>
      <c r="CO40" s="141"/>
    </row>
    <row r="41" spans="1:93" ht="12.75">
      <c r="A41" s="4" t="s">
        <v>36</v>
      </c>
      <c r="B41" s="22">
        <f>SUM(C41:CO41)</f>
        <v>0</v>
      </c>
      <c r="C41" s="227">
        <v>0</v>
      </c>
      <c r="D41" s="227">
        <v>0</v>
      </c>
      <c r="E41" s="231">
        <v>0</v>
      </c>
      <c r="F41" s="227">
        <v>0</v>
      </c>
      <c r="G41" s="227">
        <v>0</v>
      </c>
      <c r="H41" s="227">
        <v>0</v>
      </c>
      <c r="I41" s="231">
        <v>0</v>
      </c>
      <c r="J41" s="227">
        <v>0</v>
      </c>
      <c r="K41" s="231">
        <v>0</v>
      </c>
      <c r="L41" s="227"/>
      <c r="M41" s="143"/>
      <c r="N41" s="141"/>
      <c r="O41" s="166"/>
      <c r="P41" s="141"/>
      <c r="Q41" s="141"/>
      <c r="R41" s="141"/>
      <c r="S41" s="134"/>
      <c r="T41" s="134"/>
      <c r="U41" s="147"/>
      <c r="V41" s="146"/>
      <c r="W41" s="146"/>
      <c r="X41" s="141"/>
      <c r="Y41" s="141"/>
      <c r="Z41" s="134"/>
      <c r="AA41" s="134"/>
      <c r="AB41" s="143"/>
      <c r="AC41" s="144"/>
      <c r="AD41" s="172"/>
      <c r="AE41" s="144"/>
      <c r="AF41" s="134"/>
      <c r="AG41" s="134"/>
      <c r="AH41" s="147"/>
      <c r="AI41" s="134"/>
      <c r="AJ41" s="144"/>
      <c r="AK41" s="144"/>
      <c r="AL41" s="144"/>
      <c r="AM41" s="141"/>
      <c r="AN41" s="134"/>
      <c r="AO41" s="134"/>
      <c r="AP41" s="141"/>
      <c r="AQ41" s="141"/>
      <c r="AR41" s="134"/>
      <c r="AS41" s="134"/>
      <c r="AT41" s="173"/>
      <c r="AU41" s="134"/>
      <c r="AV41" s="141"/>
      <c r="AW41" s="165"/>
      <c r="AX41" s="144"/>
      <c r="AY41" s="149"/>
      <c r="AZ41" s="134"/>
      <c r="BA41" s="141"/>
      <c r="BB41" s="141"/>
      <c r="BC41" s="141"/>
      <c r="BD41" s="134"/>
      <c r="BE41" s="141"/>
      <c r="BF41" s="141"/>
      <c r="BG41" s="134"/>
      <c r="BH41" s="134"/>
      <c r="BI41" s="134"/>
      <c r="BJ41" s="151"/>
      <c r="BK41" s="133"/>
      <c r="BL41" s="134"/>
      <c r="BM41" s="144"/>
      <c r="BN41" s="144"/>
      <c r="BO41" s="144"/>
      <c r="BP41" s="144"/>
      <c r="BQ41" s="144"/>
      <c r="BR41" s="144"/>
      <c r="BS41" s="144"/>
      <c r="BT41" s="134"/>
      <c r="BU41" s="134"/>
      <c r="BV41" s="141"/>
      <c r="BW41" s="141"/>
      <c r="BX41" s="141"/>
      <c r="BY41" s="134"/>
      <c r="BZ41" s="134"/>
      <c r="CA41" s="143"/>
      <c r="CB41" s="172"/>
      <c r="CC41" s="134"/>
      <c r="CD41" s="141"/>
      <c r="CE41" s="169"/>
      <c r="CF41" s="134"/>
      <c r="CG41" s="141"/>
      <c r="CH41" s="134"/>
      <c r="CI41" s="134"/>
      <c r="CJ41" s="141"/>
      <c r="CK41" s="141"/>
      <c r="CL41" s="134"/>
      <c r="CM41" s="134"/>
      <c r="CN41" s="141"/>
      <c r="CO41" s="141"/>
    </row>
    <row r="42" spans="1:93" ht="25.5">
      <c r="A42" s="4" t="s">
        <v>37</v>
      </c>
      <c r="B42" s="22">
        <f>SUM(C42:CO42)</f>
        <v>9</v>
      </c>
      <c r="C42" s="227">
        <v>1</v>
      </c>
      <c r="D42" s="227">
        <v>1</v>
      </c>
      <c r="E42" s="231">
        <v>1</v>
      </c>
      <c r="F42" s="227">
        <v>1</v>
      </c>
      <c r="G42" s="227">
        <v>1</v>
      </c>
      <c r="H42" s="227">
        <v>1</v>
      </c>
      <c r="I42" s="231">
        <v>1</v>
      </c>
      <c r="J42" s="227">
        <v>1</v>
      </c>
      <c r="K42" s="231">
        <v>1</v>
      </c>
      <c r="L42" s="227"/>
      <c r="M42" s="143"/>
      <c r="N42" s="141"/>
      <c r="O42" s="166"/>
      <c r="P42" s="141"/>
      <c r="Q42" s="141"/>
      <c r="R42" s="141"/>
      <c r="S42" s="134"/>
      <c r="T42" s="134"/>
      <c r="U42" s="147"/>
      <c r="V42" s="146"/>
      <c r="W42" s="146"/>
      <c r="X42" s="141"/>
      <c r="Y42" s="141"/>
      <c r="Z42" s="134"/>
      <c r="AA42" s="134"/>
      <c r="AB42" s="143"/>
      <c r="AC42" s="144"/>
      <c r="AD42" s="172"/>
      <c r="AE42" s="144"/>
      <c r="AF42" s="134"/>
      <c r="AG42" s="134"/>
      <c r="AH42" s="147"/>
      <c r="AI42" s="134"/>
      <c r="AJ42" s="144"/>
      <c r="AK42" s="144"/>
      <c r="AL42" s="144"/>
      <c r="AM42" s="141"/>
      <c r="AN42" s="134"/>
      <c r="AO42" s="134"/>
      <c r="AP42" s="141"/>
      <c r="AQ42" s="141"/>
      <c r="AR42" s="134"/>
      <c r="AS42" s="134"/>
      <c r="AT42" s="173"/>
      <c r="AU42" s="134"/>
      <c r="AV42" s="141"/>
      <c r="AW42" s="165"/>
      <c r="AX42" s="144"/>
      <c r="AY42" s="149"/>
      <c r="AZ42" s="134"/>
      <c r="BA42" s="141"/>
      <c r="BB42" s="141"/>
      <c r="BC42" s="141"/>
      <c r="BD42" s="134"/>
      <c r="BE42" s="141"/>
      <c r="BF42" s="141"/>
      <c r="BG42" s="134"/>
      <c r="BH42" s="134"/>
      <c r="BI42" s="134"/>
      <c r="BJ42" s="151"/>
      <c r="BK42" s="133"/>
      <c r="BL42" s="134"/>
      <c r="BM42" s="144"/>
      <c r="BN42" s="144"/>
      <c r="BO42" s="144"/>
      <c r="BP42" s="144"/>
      <c r="BQ42" s="144"/>
      <c r="BR42" s="144"/>
      <c r="BS42" s="144"/>
      <c r="BT42" s="134"/>
      <c r="BU42" s="134"/>
      <c r="BV42" s="141"/>
      <c r="BW42" s="141"/>
      <c r="BX42" s="141"/>
      <c r="BY42" s="134"/>
      <c r="BZ42" s="134"/>
      <c r="CA42" s="143"/>
      <c r="CB42" s="172"/>
      <c r="CC42" s="134"/>
      <c r="CD42" s="141"/>
      <c r="CE42" s="169"/>
      <c r="CF42" s="134"/>
      <c r="CG42" s="141"/>
      <c r="CH42" s="134"/>
      <c r="CI42" s="134"/>
      <c r="CJ42" s="141"/>
      <c r="CK42" s="141"/>
      <c r="CL42" s="134"/>
      <c r="CM42" s="134"/>
      <c r="CN42" s="141"/>
      <c r="CO42" s="141"/>
    </row>
    <row r="43" spans="1:93" ht="12.75">
      <c r="A43" s="4" t="s">
        <v>38</v>
      </c>
      <c r="B43" s="22">
        <f>SUM(C43:CO43)</f>
        <v>2</v>
      </c>
      <c r="C43" s="227">
        <v>0</v>
      </c>
      <c r="D43" s="227">
        <v>1</v>
      </c>
      <c r="E43" s="231">
        <v>0</v>
      </c>
      <c r="F43" s="227">
        <v>0</v>
      </c>
      <c r="G43" s="227">
        <v>0</v>
      </c>
      <c r="H43" s="227">
        <v>0</v>
      </c>
      <c r="I43" s="231">
        <v>0</v>
      </c>
      <c r="J43" s="227">
        <v>1</v>
      </c>
      <c r="K43" s="231">
        <v>0</v>
      </c>
      <c r="L43" s="227"/>
      <c r="M43" s="143"/>
      <c r="N43" s="141"/>
      <c r="O43" s="166"/>
      <c r="P43" s="141"/>
      <c r="Q43" s="141"/>
      <c r="R43" s="141"/>
      <c r="S43" s="134"/>
      <c r="T43" s="134"/>
      <c r="U43" s="147"/>
      <c r="V43" s="146"/>
      <c r="W43" s="146"/>
      <c r="X43" s="141"/>
      <c r="Y43" s="141"/>
      <c r="Z43" s="134"/>
      <c r="AA43" s="134"/>
      <c r="AB43" s="143"/>
      <c r="AC43" s="144"/>
      <c r="AD43" s="172"/>
      <c r="AE43" s="144"/>
      <c r="AF43" s="134"/>
      <c r="AG43" s="134"/>
      <c r="AH43" s="147"/>
      <c r="AI43" s="134"/>
      <c r="AJ43" s="144"/>
      <c r="AK43" s="144"/>
      <c r="AL43" s="144"/>
      <c r="AM43" s="141"/>
      <c r="AN43" s="134"/>
      <c r="AO43" s="134"/>
      <c r="AP43" s="133"/>
      <c r="AQ43" s="141"/>
      <c r="AR43" s="134"/>
      <c r="AS43" s="134"/>
      <c r="AT43" s="173"/>
      <c r="AU43" s="134"/>
      <c r="AV43" s="141"/>
      <c r="AW43" s="165"/>
      <c r="AX43" s="144"/>
      <c r="AY43" s="168"/>
      <c r="AZ43" s="134"/>
      <c r="BA43" s="141"/>
      <c r="BB43" s="141"/>
      <c r="BC43" s="141"/>
      <c r="BD43" s="134"/>
      <c r="BE43" s="141"/>
      <c r="BF43" s="141"/>
      <c r="BG43" s="134"/>
      <c r="BH43" s="134"/>
      <c r="BI43" s="134"/>
      <c r="BJ43" s="151"/>
      <c r="BK43" s="133"/>
      <c r="BL43" s="134"/>
      <c r="BM43" s="144"/>
      <c r="BN43" s="144"/>
      <c r="BO43" s="144"/>
      <c r="BP43" s="144"/>
      <c r="BQ43" s="144"/>
      <c r="BR43" s="144"/>
      <c r="BS43" s="144"/>
      <c r="BT43" s="134"/>
      <c r="BU43" s="134"/>
      <c r="BV43" s="141"/>
      <c r="BW43" s="141"/>
      <c r="BX43" s="141"/>
      <c r="BY43" s="134"/>
      <c r="BZ43" s="134"/>
      <c r="CA43" s="143"/>
      <c r="CB43" s="172"/>
      <c r="CC43" s="134"/>
      <c r="CD43" s="141"/>
      <c r="CE43" s="169"/>
      <c r="CF43" s="134"/>
      <c r="CG43" s="141"/>
      <c r="CH43" s="134"/>
      <c r="CI43" s="134"/>
      <c r="CJ43" s="133"/>
      <c r="CK43" s="141"/>
      <c r="CL43" s="134"/>
      <c r="CM43" s="134"/>
      <c r="CN43" s="141"/>
      <c r="CO43" s="141"/>
    </row>
    <row r="44" spans="1:93" ht="12.75">
      <c r="A44" s="4" t="s">
        <v>39</v>
      </c>
      <c r="B44" s="22">
        <f>SUM(C44:CO44)</f>
        <v>9</v>
      </c>
      <c r="C44" s="227">
        <v>1</v>
      </c>
      <c r="D44" s="227">
        <v>1</v>
      </c>
      <c r="E44" s="231">
        <v>1</v>
      </c>
      <c r="F44" s="227">
        <v>1</v>
      </c>
      <c r="G44" s="227">
        <v>1</v>
      </c>
      <c r="H44" s="227">
        <v>1</v>
      </c>
      <c r="I44" s="231">
        <v>1</v>
      </c>
      <c r="J44" s="227">
        <v>1</v>
      </c>
      <c r="K44" s="231">
        <v>1</v>
      </c>
      <c r="L44" s="227"/>
      <c r="M44" s="143"/>
      <c r="N44" s="141"/>
      <c r="O44" s="166"/>
      <c r="P44" s="141"/>
      <c r="Q44" s="141"/>
      <c r="R44" s="141"/>
      <c r="S44" s="134"/>
      <c r="T44" s="134"/>
      <c r="U44" s="147"/>
      <c r="V44" s="146"/>
      <c r="W44" s="146"/>
      <c r="X44" s="141"/>
      <c r="Y44" s="141"/>
      <c r="Z44" s="134"/>
      <c r="AA44" s="134"/>
      <c r="AB44" s="143"/>
      <c r="AC44" s="144"/>
      <c r="AD44" s="172"/>
      <c r="AE44" s="144"/>
      <c r="AF44" s="134"/>
      <c r="AG44" s="134"/>
      <c r="AH44" s="147"/>
      <c r="AI44" s="134"/>
      <c r="AJ44" s="144"/>
      <c r="AK44" s="144"/>
      <c r="AL44" s="144"/>
      <c r="AM44" s="141"/>
      <c r="AN44" s="134"/>
      <c r="AO44" s="134"/>
      <c r="AP44" s="133"/>
      <c r="AQ44" s="141"/>
      <c r="AR44" s="134"/>
      <c r="AS44" s="134"/>
      <c r="AT44" s="173"/>
      <c r="AU44" s="134"/>
      <c r="AV44" s="141"/>
      <c r="AW44" s="165"/>
      <c r="AX44" s="144"/>
      <c r="AY44" s="168"/>
      <c r="AZ44" s="134"/>
      <c r="BA44" s="141"/>
      <c r="BB44" s="141"/>
      <c r="BC44" s="141"/>
      <c r="BD44" s="134"/>
      <c r="BE44" s="141"/>
      <c r="BF44" s="141"/>
      <c r="BG44" s="134"/>
      <c r="BH44" s="134"/>
      <c r="BI44" s="134"/>
      <c r="BJ44" s="151"/>
      <c r="BK44" s="133"/>
      <c r="BL44" s="134"/>
      <c r="BM44" s="144"/>
      <c r="BN44" s="144"/>
      <c r="BO44" s="144"/>
      <c r="BP44" s="144"/>
      <c r="BQ44" s="144"/>
      <c r="BR44" s="144"/>
      <c r="BS44" s="144"/>
      <c r="BT44" s="134"/>
      <c r="BU44" s="134"/>
      <c r="BV44" s="141"/>
      <c r="BW44" s="141"/>
      <c r="BX44" s="141"/>
      <c r="BY44" s="134"/>
      <c r="BZ44" s="134"/>
      <c r="CA44" s="143"/>
      <c r="CB44" s="172"/>
      <c r="CC44" s="134"/>
      <c r="CD44" s="141"/>
      <c r="CE44" s="169"/>
      <c r="CF44" s="134"/>
      <c r="CG44" s="141"/>
      <c r="CH44" s="134"/>
      <c r="CI44" s="134"/>
      <c r="CJ44" s="133"/>
      <c r="CK44" s="141"/>
      <c r="CL44" s="134"/>
      <c r="CM44" s="134"/>
      <c r="CN44" s="141"/>
      <c r="CO44" s="141"/>
    </row>
    <row r="45" spans="1:93" ht="12.75">
      <c r="A45" s="4" t="s">
        <v>40</v>
      </c>
      <c r="B45" s="22">
        <f>SUM(C45:CO45)</f>
        <v>1</v>
      </c>
      <c r="C45" s="227">
        <v>0</v>
      </c>
      <c r="D45" s="227">
        <v>0</v>
      </c>
      <c r="E45" s="231">
        <v>0</v>
      </c>
      <c r="F45" s="227">
        <v>0</v>
      </c>
      <c r="G45" s="227">
        <v>0</v>
      </c>
      <c r="H45" s="227">
        <v>1</v>
      </c>
      <c r="I45" s="231">
        <v>0</v>
      </c>
      <c r="J45" s="227">
        <v>0</v>
      </c>
      <c r="K45" s="231">
        <v>0</v>
      </c>
      <c r="L45" s="227"/>
      <c r="M45" s="143"/>
      <c r="N45" s="141"/>
      <c r="O45" s="166"/>
      <c r="P45" s="141"/>
      <c r="Q45" s="141"/>
      <c r="R45" s="141"/>
      <c r="S45" s="134"/>
      <c r="T45" s="134"/>
      <c r="U45" s="147"/>
      <c r="V45" s="146"/>
      <c r="W45" s="146"/>
      <c r="X45" s="141"/>
      <c r="Y45" s="141"/>
      <c r="Z45" s="134"/>
      <c r="AA45" s="134"/>
      <c r="AB45" s="143"/>
      <c r="AC45" s="144"/>
      <c r="AD45" s="172"/>
      <c r="AE45" s="144"/>
      <c r="AF45" s="134"/>
      <c r="AG45" s="134"/>
      <c r="AH45" s="147"/>
      <c r="AI45" s="134"/>
      <c r="AJ45" s="144"/>
      <c r="AK45" s="144"/>
      <c r="AL45" s="144"/>
      <c r="AM45" s="141"/>
      <c r="AN45" s="134"/>
      <c r="AO45" s="134"/>
      <c r="AP45" s="133"/>
      <c r="AQ45" s="141"/>
      <c r="AR45" s="134"/>
      <c r="AS45" s="134"/>
      <c r="AT45" s="173"/>
      <c r="AU45" s="134"/>
      <c r="AV45" s="141"/>
      <c r="AW45" s="165"/>
      <c r="AX45" s="144"/>
      <c r="AY45" s="168"/>
      <c r="AZ45" s="134"/>
      <c r="BA45" s="141"/>
      <c r="BB45" s="141"/>
      <c r="BC45" s="141"/>
      <c r="BD45" s="134"/>
      <c r="BE45" s="141"/>
      <c r="BF45" s="141"/>
      <c r="BG45" s="134"/>
      <c r="BH45" s="134"/>
      <c r="BI45" s="134"/>
      <c r="BJ45" s="151"/>
      <c r="BK45" s="133"/>
      <c r="BL45" s="134"/>
      <c r="BM45" s="144"/>
      <c r="BN45" s="144"/>
      <c r="BO45" s="144"/>
      <c r="BP45" s="144"/>
      <c r="BQ45" s="144"/>
      <c r="BR45" s="144"/>
      <c r="BS45" s="144"/>
      <c r="BT45" s="134"/>
      <c r="BU45" s="134"/>
      <c r="BV45" s="141"/>
      <c r="BW45" s="141"/>
      <c r="BX45" s="141"/>
      <c r="BY45" s="134"/>
      <c r="BZ45" s="134"/>
      <c r="CA45" s="143"/>
      <c r="CB45" s="172"/>
      <c r="CC45" s="134"/>
      <c r="CD45" s="141"/>
      <c r="CE45" s="169"/>
      <c r="CF45" s="134"/>
      <c r="CG45" s="141"/>
      <c r="CH45" s="134"/>
      <c r="CI45" s="134"/>
      <c r="CJ45" s="133"/>
      <c r="CK45" s="141"/>
      <c r="CL45" s="134"/>
      <c r="CM45" s="134"/>
      <c r="CN45" s="141"/>
      <c r="CO45" s="141"/>
    </row>
    <row r="46" spans="1:93" ht="12.75">
      <c r="A46" s="4" t="s">
        <v>41</v>
      </c>
      <c r="B46" s="22">
        <f>SUM(C46:CO46)</f>
        <v>4</v>
      </c>
      <c r="C46" s="227">
        <v>0</v>
      </c>
      <c r="D46" s="227">
        <v>1</v>
      </c>
      <c r="E46" s="231">
        <v>0</v>
      </c>
      <c r="F46" s="227">
        <v>0</v>
      </c>
      <c r="G46" s="227">
        <v>1</v>
      </c>
      <c r="H46" s="227">
        <v>0</v>
      </c>
      <c r="I46" s="231">
        <v>1</v>
      </c>
      <c r="J46" s="227">
        <v>0</v>
      </c>
      <c r="K46" s="231">
        <v>1</v>
      </c>
      <c r="L46" s="227"/>
      <c r="M46" s="143"/>
      <c r="N46" s="141"/>
      <c r="O46" s="166"/>
      <c r="P46" s="141"/>
      <c r="Q46" s="141"/>
      <c r="R46" s="141"/>
      <c r="S46" s="134"/>
      <c r="T46" s="134"/>
      <c r="U46" s="147"/>
      <c r="V46" s="146"/>
      <c r="W46" s="146"/>
      <c r="X46" s="141"/>
      <c r="Y46" s="141"/>
      <c r="Z46" s="134"/>
      <c r="AA46" s="134"/>
      <c r="AB46" s="143"/>
      <c r="AC46" s="144"/>
      <c r="AD46" s="172"/>
      <c r="AE46" s="144"/>
      <c r="AF46" s="134"/>
      <c r="AG46" s="134"/>
      <c r="AH46" s="147"/>
      <c r="AI46" s="134"/>
      <c r="AJ46" s="144"/>
      <c r="AK46" s="144"/>
      <c r="AL46" s="144"/>
      <c r="AM46" s="141"/>
      <c r="AN46" s="134"/>
      <c r="AO46" s="134"/>
      <c r="AP46" s="133"/>
      <c r="AQ46" s="141"/>
      <c r="AR46" s="134"/>
      <c r="AS46" s="134"/>
      <c r="AT46" s="173"/>
      <c r="AU46" s="134"/>
      <c r="AV46" s="141"/>
      <c r="AW46" s="165"/>
      <c r="AX46" s="144"/>
      <c r="AY46" s="149"/>
      <c r="AZ46" s="134"/>
      <c r="BA46" s="141"/>
      <c r="BB46" s="141"/>
      <c r="BC46" s="141"/>
      <c r="BD46" s="134"/>
      <c r="BE46" s="141"/>
      <c r="BF46" s="141"/>
      <c r="BG46" s="134"/>
      <c r="BH46" s="134"/>
      <c r="BI46" s="134"/>
      <c r="BJ46" s="151"/>
      <c r="BK46" s="133"/>
      <c r="BL46" s="134"/>
      <c r="BM46" s="144"/>
      <c r="BN46" s="144"/>
      <c r="BO46" s="144"/>
      <c r="BP46" s="144"/>
      <c r="BQ46" s="144"/>
      <c r="BR46" s="144"/>
      <c r="BS46" s="144"/>
      <c r="BT46" s="134"/>
      <c r="BU46" s="134"/>
      <c r="BV46" s="141"/>
      <c r="BW46" s="141"/>
      <c r="BX46" s="141"/>
      <c r="BY46" s="134"/>
      <c r="BZ46" s="134"/>
      <c r="CA46" s="143"/>
      <c r="CB46" s="172"/>
      <c r="CC46" s="134"/>
      <c r="CD46" s="141"/>
      <c r="CE46" s="169"/>
      <c r="CF46" s="134"/>
      <c r="CG46" s="141"/>
      <c r="CH46" s="134"/>
      <c r="CI46" s="134"/>
      <c r="CJ46" s="141"/>
      <c r="CK46" s="141"/>
      <c r="CL46" s="134"/>
      <c r="CM46" s="134"/>
      <c r="CN46" s="141"/>
      <c r="CO46" s="141"/>
    </row>
    <row r="47" spans="1:93" ht="12.75">
      <c r="A47" s="4" t="s">
        <v>42</v>
      </c>
      <c r="B47" s="22">
        <f>SUM(C47:CO47)</f>
        <v>8</v>
      </c>
      <c r="C47" s="227">
        <v>0</v>
      </c>
      <c r="D47" s="227">
        <v>1</v>
      </c>
      <c r="E47" s="231">
        <v>1</v>
      </c>
      <c r="F47" s="227">
        <v>1</v>
      </c>
      <c r="G47" s="227">
        <v>1</v>
      </c>
      <c r="H47" s="227">
        <v>1</v>
      </c>
      <c r="I47" s="231">
        <v>1</v>
      </c>
      <c r="J47" s="227">
        <v>1</v>
      </c>
      <c r="K47" s="231">
        <v>1</v>
      </c>
      <c r="L47" s="227"/>
      <c r="M47" s="143"/>
      <c r="N47" s="141"/>
      <c r="O47" s="166"/>
      <c r="P47" s="141"/>
      <c r="Q47" s="141"/>
      <c r="R47" s="141"/>
      <c r="S47" s="134"/>
      <c r="T47" s="134"/>
      <c r="U47" s="147"/>
      <c r="V47" s="146"/>
      <c r="W47" s="146"/>
      <c r="X47" s="141"/>
      <c r="Y47" s="141"/>
      <c r="Z47" s="134"/>
      <c r="AA47" s="134"/>
      <c r="AB47" s="143"/>
      <c r="AC47" s="144"/>
      <c r="AD47" s="172"/>
      <c r="AE47" s="144"/>
      <c r="AF47" s="134"/>
      <c r="AG47" s="134"/>
      <c r="AH47" s="147"/>
      <c r="AI47" s="134"/>
      <c r="AJ47" s="144"/>
      <c r="AK47" s="144"/>
      <c r="AL47" s="144"/>
      <c r="AM47" s="141"/>
      <c r="AN47" s="134"/>
      <c r="AO47" s="134"/>
      <c r="AP47" s="133"/>
      <c r="AQ47" s="141"/>
      <c r="AR47" s="134"/>
      <c r="AS47" s="134"/>
      <c r="AT47" s="173"/>
      <c r="AU47" s="134"/>
      <c r="AV47" s="141"/>
      <c r="AW47" s="165"/>
      <c r="AX47" s="144"/>
      <c r="AY47" s="149"/>
      <c r="AZ47" s="134"/>
      <c r="BA47" s="141"/>
      <c r="BB47" s="141"/>
      <c r="BC47" s="141"/>
      <c r="BD47" s="134"/>
      <c r="BE47" s="141"/>
      <c r="BF47" s="141"/>
      <c r="BG47" s="134"/>
      <c r="BH47" s="134"/>
      <c r="BI47" s="134"/>
      <c r="BJ47" s="151"/>
      <c r="BK47" s="133"/>
      <c r="BL47" s="134"/>
      <c r="BM47" s="144"/>
      <c r="BN47" s="144"/>
      <c r="BO47" s="144"/>
      <c r="BP47" s="144"/>
      <c r="BQ47" s="144"/>
      <c r="BR47" s="144"/>
      <c r="BS47" s="144"/>
      <c r="BT47" s="134"/>
      <c r="BU47" s="134"/>
      <c r="BV47" s="141"/>
      <c r="BW47" s="141"/>
      <c r="BX47" s="141"/>
      <c r="BY47" s="134"/>
      <c r="BZ47" s="134"/>
      <c r="CA47" s="143"/>
      <c r="CB47" s="172"/>
      <c r="CC47" s="134"/>
      <c r="CD47" s="141"/>
      <c r="CE47" s="169"/>
      <c r="CF47" s="134"/>
      <c r="CG47" s="141"/>
      <c r="CH47" s="134"/>
      <c r="CI47" s="134"/>
      <c r="CJ47" s="141"/>
      <c r="CK47" s="141"/>
      <c r="CL47" s="134"/>
      <c r="CM47" s="134"/>
      <c r="CN47" s="141"/>
      <c r="CO47" s="141"/>
    </row>
    <row r="48" spans="1:93" ht="12.75">
      <c r="A48" s="4" t="s">
        <v>43</v>
      </c>
      <c r="B48" s="22">
        <f>SUM(C48:CO48)</f>
        <v>0</v>
      </c>
      <c r="C48" s="227">
        <v>0</v>
      </c>
      <c r="D48" s="227">
        <v>0</v>
      </c>
      <c r="E48" s="231">
        <v>0</v>
      </c>
      <c r="F48" s="227">
        <v>0</v>
      </c>
      <c r="G48" s="227">
        <v>0</v>
      </c>
      <c r="H48" s="227">
        <v>0</v>
      </c>
      <c r="I48" s="231">
        <v>0</v>
      </c>
      <c r="J48" s="227">
        <v>0</v>
      </c>
      <c r="K48" s="231">
        <v>0</v>
      </c>
      <c r="L48" s="227"/>
      <c r="M48" s="143"/>
      <c r="N48" s="141"/>
      <c r="O48" s="166"/>
      <c r="P48" s="141"/>
      <c r="Q48" s="141"/>
      <c r="R48" s="141"/>
      <c r="S48" s="134"/>
      <c r="T48" s="134"/>
      <c r="U48" s="147"/>
      <c r="V48" s="146"/>
      <c r="W48" s="146"/>
      <c r="X48" s="141"/>
      <c r="Y48" s="141"/>
      <c r="Z48" s="134"/>
      <c r="AA48" s="134"/>
      <c r="AB48" s="143"/>
      <c r="AC48" s="144"/>
      <c r="AD48" s="172"/>
      <c r="AE48" s="144"/>
      <c r="AF48" s="134"/>
      <c r="AG48" s="134"/>
      <c r="AH48" s="147"/>
      <c r="AI48" s="134"/>
      <c r="AJ48" s="144"/>
      <c r="AK48" s="144"/>
      <c r="AL48" s="144"/>
      <c r="AM48" s="141"/>
      <c r="AN48" s="134"/>
      <c r="AO48" s="134"/>
      <c r="AP48" s="141"/>
      <c r="AQ48" s="141"/>
      <c r="AR48" s="134"/>
      <c r="AS48" s="134"/>
      <c r="AT48" s="173"/>
      <c r="AU48" s="134"/>
      <c r="AV48" s="141"/>
      <c r="AW48" s="165"/>
      <c r="AX48" s="144"/>
      <c r="AY48" s="149"/>
      <c r="AZ48" s="134"/>
      <c r="BA48" s="141"/>
      <c r="BB48" s="141"/>
      <c r="BC48" s="141"/>
      <c r="BD48" s="134"/>
      <c r="BE48" s="141"/>
      <c r="BF48" s="141"/>
      <c r="BG48" s="134"/>
      <c r="BH48" s="134"/>
      <c r="BI48" s="134"/>
      <c r="BJ48" s="151"/>
      <c r="BK48" s="133"/>
      <c r="BL48" s="134"/>
      <c r="BM48" s="144"/>
      <c r="BN48" s="144"/>
      <c r="BO48" s="144"/>
      <c r="BP48" s="144"/>
      <c r="BQ48" s="144"/>
      <c r="BR48" s="144"/>
      <c r="BS48" s="144"/>
      <c r="BT48" s="134"/>
      <c r="BU48" s="134"/>
      <c r="BV48" s="141"/>
      <c r="BW48" s="141"/>
      <c r="BX48" s="141"/>
      <c r="BY48" s="134"/>
      <c r="BZ48" s="134"/>
      <c r="CA48" s="143"/>
      <c r="CB48" s="172"/>
      <c r="CC48" s="134"/>
      <c r="CD48" s="141"/>
      <c r="CE48" s="169"/>
      <c r="CF48" s="134"/>
      <c r="CG48" s="141"/>
      <c r="CH48" s="134"/>
      <c r="CI48" s="134"/>
      <c r="CJ48" s="141"/>
      <c r="CK48" s="141"/>
      <c r="CL48" s="134"/>
      <c r="CM48" s="134"/>
      <c r="CN48" s="141"/>
      <c r="CO48" s="141"/>
    </row>
    <row r="49" spans="1:93" ht="25.5">
      <c r="A49" s="4" t="s">
        <v>44</v>
      </c>
      <c r="B49" s="22">
        <f>SUM(C49:CO49)</f>
        <v>0</v>
      </c>
      <c r="C49" s="227">
        <v>0</v>
      </c>
      <c r="D49" s="227">
        <v>0</v>
      </c>
      <c r="E49" s="231">
        <v>0</v>
      </c>
      <c r="F49" s="227">
        <v>0</v>
      </c>
      <c r="G49" s="227">
        <v>0</v>
      </c>
      <c r="H49" s="227">
        <v>0</v>
      </c>
      <c r="I49" s="231">
        <v>0</v>
      </c>
      <c r="J49" s="227">
        <v>0</v>
      </c>
      <c r="K49" s="231">
        <v>0</v>
      </c>
      <c r="L49" s="227"/>
      <c r="M49" s="143"/>
      <c r="N49" s="141"/>
      <c r="O49" s="166"/>
      <c r="P49" s="141"/>
      <c r="Q49" s="141"/>
      <c r="R49" s="141"/>
      <c r="S49" s="134"/>
      <c r="T49" s="134"/>
      <c r="U49" s="147"/>
      <c r="V49" s="146"/>
      <c r="W49" s="146"/>
      <c r="X49" s="141"/>
      <c r="Y49" s="141"/>
      <c r="Z49" s="134"/>
      <c r="AA49" s="134"/>
      <c r="AB49" s="143"/>
      <c r="AC49" s="144"/>
      <c r="AD49" s="172"/>
      <c r="AE49" s="144"/>
      <c r="AF49" s="134"/>
      <c r="AG49" s="134"/>
      <c r="AH49" s="147"/>
      <c r="AI49" s="134"/>
      <c r="AJ49" s="144"/>
      <c r="AK49" s="144"/>
      <c r="AL49" s="144"/>
      <c r="AM49" s="141"/>
      <c r="AN49" s="134"/>
      <c r="AO49" s="134"/>
      <c r="AP49" s="133"/>
      <c r="AQ49" s="141"/>
      <c r="AR49" s="134"/>
      <c r="AS49" s="134"/>
      <c r="AT49" s="173"/>
      <c r="AU49" s="134"/>
      <c r="AV49" s="141"/>
      <c r="AW49" s="165"/>
      <c r="AX49" s="144"/>
      <c r="AY49" s="168"/>
      <c r="AZ49" s="134"/>
      <c r="BA49" s="141"/>
      <c r="BB49" s="141"/>
      <c r="BC49" s="141"/>
      <c r="BD49" s="134"/>
      <c r="BE49" s="141"/>
      <c r="BF49" s="141"/>
      <c r="BG49" s="134"/>
      <c r="BH49" s="134"/>
      <c r="BI49" s="134"/>
      <c r="BJ49" s="151"/>
      <c r="BK49" s="133"/>
      <c r="BL49" s="134"/>
      <c r="BM49" s="144"/>
      <c r="BN49" s="144"/>
      <c r="BO49" s="144"/>
      <c r="BP49" s="144"/>
      <c r="BQ49" s="144"/>
      <c r="BR49" s="144"/>
      <c r="BS49" s="144"/>
      <c r="BT49" s="134"/>
      <c r="BU49" s="134"/>
      <c r="BV49" s="141"/>
      <c r="BW49" s="141"/>
      <c r="BX49" s="141"/>
      <c r="BY49" s="134"/>
      <c r="BZ49" s="134"/>
      <c r="CA49" s="143"/>
      <c r="CB49" s="172"/>
      <c r="CC49" s="134"/>
      <c r="CD49" s="141"/>
      <c r="CE49" s="169"/>
      <c r="CF49" s="134"/>
      <c r="CG49" s="141"/>
      <c r="CH49" s="134"/>
      <c r="CI49" s="134"/>
      <c r="CJ49" s="133"/>
      <c r="CK49" s="141"/>
      <c r="CL49" s="134"/>
      <c r="CM49" s="134"/>
      <c r="CN49" s="141"/>
      <c r="CO49" s="141"/>
    </row>
    <row r="50" spans="1:93" ht="25.5">
      <c r="A50" s="4" t="s">
        <v>45</v>
      </c>
      <c r="B50" s="22">
        <f>SUM(C50:CO50)</f>
        <v>0</v>
      </c>
      <c r="C50" s="227">
        <v>0</v>
      </c>
      <c r="D50" s="227">
        <v>0</v>
      </c>
      <c r="E50" s="231">
        <v>0</v>
      </c>
      <c r="F50" s="227">
        <v>0</v>
      </c>
      <c r="G50" s="227">
        <v>0</v>
      </c>
      <c r="H50" s="227">
        <v>0</v>
      </c>
      <c r="I50" s="231">
        <v>0</v>
      </c>
      <c r="J50" s="227">
        <v>0</v>
      </c>
      <c r="K50" s="231">
        <v>0</v>
      </c>
      <c r="L50" s="227"/>
      <c r="M50" s="143"/>
      <c r="N50" s="141"/>
      <c r="O50" s="166"/>
      <c r="P50" s="141"/>
      <c r="Q50" s="141"/>
      <c r="R50" s="141"/>
      <c r="S50" s="134"/>
      <c r="T50" s="134"/>
      <c r="U50" s="147"/>
      <c r="V50" s="146"/>
      <c r="W50" s="146"/>
      <c r="X50" s="141"/>
      <c r="Y50" s="141"/>
      <c r="Z50" s="134"/>
      <c r="AA50" s="134"/>
      <c r="AB50" s="143"/>
      <c r="AC50" s="144"/>
      <c r="AD50" s="172"/>
      <c r="AE50" s="144"/>
      <c r="AF50" s="134"/>
      <c r="AG50" s="134"/>
      <c r="AH50" s="147"/>
      <c r="AI50" s="134"/>
      <c r="AJ50" s="144"/>
      <c r="AK50" s="144"/>
      <c r="AL50" s="144"/>
      <c r="AM50" s="141"/>
      <c r="AN50" s="134"/>
      <c r="AO50" s="134"/>
      <c r="AP50" s="133"/>
      <c r="AQ50" s="141"/>
      <c r="AR50" s="134"/>
      <c r="AS50" s="134"/>
      <c r="AT50" s="173"/>
      <c r="AU50" s="134"/>
      <c r="AV50" s="141"/>
      <c r="AW50" s="165"/>
      <c r="AX50" s="144"/>
      <c r="AY50" s="168"/>
      <c r="AZ50" s="134"/>
      <c r="BA50" s="141"/>
      <c r="BB50" s="141"/>
      <c r="BC50" s="141"/>
      <c r="BD50" s="134"/>
      <c r="BE50" s="141"/>
      <c r="BF50" s="141"/>
      <c r="BG50" s="134"/>
      <c r="BH50" s="134"/>
      <c r="BI50" s="134"/>
      <c r="BJ50" s="151"/>
      <c r="BK50" s="133"/>
      <c r="BL50" s="134"/>
      <c r="BM50" s="144"/>
      <c r="BN50" s="144"/>
      <c r="BO50" s="144"/>
      <c r="BP50" s="144"/>
      <c r="BQ50" s="144"/>
      <c r="BR50" s="144"/>
      <c r="BS50" s="144"/>
      <c r="BT50" s="134"/>
      <c r="BU50" s="134"/>
      <c r="BV50" s="141"/>
      <c r="BW50" s="141"/>
      <c r="BX50" s="141"/>
      <c r="BY50" s="134"/>
      <c r="BZ50" s="134"/>
      <c r="CA50" s="143"/>
      <c r="CB50" s="172"/>
      <c r="CC50" s="134"/>
      <c r="CD50" s="141"/>
      <c r="CE50" s="169"/>
      <c r="CF50" s="134"/>
      <c r="CG50" s="141"/>
      <c r="CH50" s="134"/>
      <c r="CI50" s="134"/>
      <c r="CJ50" s="133"/>
      <c r="CK50" s="141"/>
      <c r="CL50" s="134"/>
      <c r="CM50" s="134"/>
      <c r="CN50" s="141"/>
      <c r="CO50" s="141"/>
    </row>
    <row r="51" spans="1:93" ht="25.5">
      <c r="A51" s="4" t="s">
        <v>46</v>
      </c>
      <c r="B51" s="22">
        <f>SUM(C51:CO51)</f>
        <v>9</v>
      </c>
      <c r="C51" s="227">
        <v>1</v>
      </c>
      <c r="D51" s="227">
        <v>1</v>
      </c>
      <c r="E51" s="231">
        <v>1</v>
      </c>
      <c r="F51" s="227">
        <v>1</v>
      </c>
      <c r="G51" s="227">
        <v>1</v>
      </c>
      <c r="H51" s="227">
        <v>1</v>
      </c>
      <c r="I51" s="231">
        <v>1</v>
      </c>
      <c r="J51" s="227">
        <v>1</v>
      </c>
      <c r="K51" s="231">
        <v>1</v>
      </c>
      <c r="L51" s="227"/>
      <c r="M51" s="143"/>
      <c r="N51" s="141"/>
      <c r="O51" s="166"/>
      <c r="P51" s="141"/>
      <c r="Q51" s="141"/>
      <c r="R51" s="141"/>
      <c r="S51" s="134"/>
      <c r="T51" s="134"/>
      <c r="U51" s="147"/>
      <c r="V51" s="146"/>
      <c r="W51" s="146"/>
      <c r="X51" s="141"/>
      <c r="Y51" s="141"/>
      <c r="Z51" s="134"/>
      <c r="AA51" s="134"/>
      <c r="AB51" s="143"/>
      <c r="AC51" s="144"/>
      <c r="AD51" s="172"/>
      <c r="AE51" s="144"/>
      <c r="AF51" s="134"/>
      <c r="AG51" s="134"/>
      <c r="AH51" s="147"/>
      <c r="AI51" s="134"/>
      <c r="AJ51" s="144"/>
      <c r="AK51" s="144"/>
      <c r="AL51" s="144"/>
      <c r="AM51" s="141"/>
      <c r="AN51" s="134"/>
      <c r="AO51" s="134"/>
      <c r="AP51" s="133"/>
      <c r="AQ51" s="141"/>
      <c r="AR51" s="134"/>
      <c r="AS51" s="134"/>
      <c r="AT51" s="173"/>
      <c r="AU51" s="134"/>
      <c r="AV51" s="141"/>
      <c r="AW51" s="165"/>
      <c r="AX51" s="144"/>
      <c r="AY51" s="168"/>
      <c r="AZ51" s="134"/>
      <c r="BA51" s="141"/>
      <c r="BB51" s="141"/>
      <c r="BC51" s="141"/>
      <c r="BD51" s="134"/>
      <c r="BE51" s="141"/>
      <c r="BF51" s="141"/>
      <c r="BG51" s="134"/>
      <c r="BH51" s="134"/>
      <c r="BI51" s="134"/>
      <c r="BJ51" s="151"/>
      <c r="BK51" s="133"/>
      <c r="BL51" s="134"/>
      <c r="BM51" s="144"/>
      <c r="BN51" s="144"/>
      <c r="BO51" s="144"/>
      <c r="BP51" s="144"/>
      <c r="BQ51" s="144"/>
      <c r="BR51" s="144"/>
      <c r="BS51" s="144"/>
      <c r="BT51" s="134"/>
      <c r="BU51" s="134"/>
      <c r="BV51" s="141"/>
      <c r="BW51" s="141"/>
      <c r="BX51" s="141"/>
      <c r="BY51" s="134"/>
      <c r="BZ51" s="134"/>
      <c r="CA51" s="143"/>
      <c r="CB51" s="172"/>
      <c r="CC51" s="134"/>
      <c r="CD51" s="141"/>
      <c r="CE51" s="169"/>
      <c r="CF51" s="134"/>
      <c r="CG51" s="141"/>
      <c r="CH51" s="134"/>
      <c r="CI51" s="134"/>
      <c r="CJ51" s="133"/>
      <c r="CK51" s="141"/>
      <c r="CL51" s="134"/>
      <c r="CM51" s="134"/>
      <c r="CN51" s="141"/>
      <c r="CO51" s="141"/>
    </row>
    <row r="52" spans="1:93" ht="38.25">
      <c r="A52" s="4" t="s">
        <v>47</v>
      </c>
      <c r="B52" s="22">
        <f>SUM(C52:CO52)</f>
        <v>247</v>
      </c>
      <c r="C52" s="227">
        <v>18</v>
      </c>
      <c r="D52" s="227">
        <v>27</v>
      </c>
      <c r="E52" s="231">
        <v>5</v>
      </c>
      <c r="F52" s="227">
        <v>31</v>
      </c>
      <c r="G52" s="227">
        <v>19</v>
      </c>
      <c r="H52" s="227">
        <v>66</v>
      </c>
      <c r="I52" s="231">
        <v>37</v>
      </c>
      <c r="J52" s="227">
        <v>20</v>
      </c>
      <c r="K52" s="231">
        <v>24</v>
      </c>
      <c r="L52" s="227"/>
      <c r="M52" s="143"/>
      <c r="N52" s="141"/>
      <c r="O52" s="166"/>
      <c r="P52" s="141"/>
      <c r="Q52" s="141"/>
      <c r="R52" s="141"/>
      <c r="S52" s="134"/>
      <c r="T52" s="134"/>
      <c r="U52" s="147"/>
      <c r="V52" s="146"/>
      <c r="W52" s="146"/>
      <c r="X52" s="141"/>
      <c r="Y52" s="141"/>
      <c r="Z52" s="134"/>
      <c r="AA52" s="134"/>
      <c r="AB52" s="143"/>
      <c r="AC52" s="144"/>
      <c r="AD52" s="172"/>
      <c r="AE52" s="144"/>
      <c r="AF52" s="134"/>
      <c r="AG52" s="134"/>
      <c r="AH52" s="147"/>
      <c r="AI52" s="134"/>
      <c r="AJ52" s="144"/>
      <c r="AK52" s="144"/>
      <c r="AL52" s="144"/>
      <c r="AM52" s="141"/>
      <c r="AN52" s="134"/>
      <c r="AO52" s="134"/>
      <c r="AP52" s="141"/>
      <c r="AQ52" s="141"/>
      <c r="AR52" s="134"/>
      <c r="AS52" s="134"/>
      <c r="AT52" s="173"/>
      <c r="AU52" s="134"/>
      <c r="AV52" s="141"/>
      <c r="AW52" s="165"/>
      <c r="AX52" s="144"/>
      <c r="AY52" s="149"/>
      <c r="AZ52" s="134"/>
      <c r="BA52" s="141"/>
      <c r="BB52" s="141"/>
      <c r="BC52" s="141"/>
      <c r="BD52" s="134"/>
      <c r="BE52" s="141"/>
      <c r="BF52" s="141"/>
      <c r="BG52" s="134"/>
      <c r="BH52" s="134"/>
      <c r="BI52" s="134"/>
      <c r="BJ52" s="151"/>
      <c r="BK52" s="133"/>
      <c r="BL52" s="134"/>
      <c r="BM52" s="144"/>
      <c r="BN52" s="144"/>
      <c r="BO52" s="144"/>
      <c r="BP52" s="144"/>
      <c r="BQ52" s="144"/>
      <c r="BR52" s="144"/>
      <c r="BS52" s="144"/>
      <c r="BT52" s="134"/>
      <c r="BU52" s="134"/>
      <c r="BV52" s="141"/>
      <c r="BW52" s="141"/>
      <c r="BX52" s="141"/>
      <c r="BY52" s="134"/>
      <c r="BZ52" s="134"/>
      <c r="CA52" s="143"/>
      <c r="CB52" s="172"/>
      <c r="CC52" s="134"/>
      <c r="CD52" s="141"/>
      <c r="CE52" s="169"/>
      <c r="CF52" s="134"/>
      <c r="CG52" s="141"/>
      <c r="CH52" s="134"/>
      <c r="CI52" s="134"/>
      <c r="CJ52" s="141"/>
      <c r="CK52" s="141"/>
      <c r="CL52" s="134"/>
      <c r="CM52" s="134"/>
      <c r="CN52" s="141"/>
      <c r="CO52" s="141"/>
    </row>
    <row r="53" spans="1:93" ht="12.75">
      <c r="A53" s="4" t="s">
        <v>48</v>
      </c>
      <c r="B53" s="22">
        <f>SUM(C53:CO53)</f>
        <v>181</v>
      </c>
      <c r="C53" s="227">
        <v>8</v>
      </c>
      <c r="D53" s="227">
        <v>17</v>
      </c>
      <c r="E53" s="231">
        <v>5</v>
      </c>
      <c r="F53" s="227">
        <v>12</v>
      </c>
      <c r="G53" s="227">
        <v>16</v>
      </c>
      <c r="H53" s="227">
        <v>66</v>
      </c>
      <c r="I53" s="231">
        <v>23</v>
      </c>
      <c r="J53" s="227">
        <v>10</v>
      </c>
      <c r="K53" s="231">
        <v>24</v>
      </c>
      <c r="L53" s="227"/>
      <c r="M53" s="143"/>
      <c r="N53" s="141"/>
      <c r="O53" s="166"/>
      <c r="P53" s="141"/>
      <c r="Q53" s="141"/>
      <c r="R53" s="141"/>
      <c r="S53" s="134"/>
      <c r="T53" s="134"/>
      <c r="U53" s="147"/>
      <c r="V53" s="146"/>
      <c r="W53" s="146"/>
      <c r="X53" s="141"/>
      <c r="Y53" s="141"/>
      <c r="Z53" s="134"/>
      <c r="AA53" s="140"/>
      <c r="AB53" s="143"/>
      <c r="AC53" s="144"/>
      <c r="AD53" s="172"/>
      <c r="AE53" s="144"/>
      <c r="AF53" s="134"/>
      <c r="AG53" s="134"/>
      <c r="AH53" s="147"/>
      <c r="AI53" s="134"/>
      <c r="AJ53" s="144"/>
      <c r="AK53" s="144"/>
      <c r="AL53" s="144"/>
      <c r="AM53" s="141"/>
      <c r="AN53" s="134"/>
      <c r="AO53" s="134"/>
      <c r="AP53" s="141"/>
      <c r="AQ53" s="141"/>
      <c r="AR53" s="134"/>
      <c r="AS53" s="134"/>
      <c r="AT53" s="173"/>
      <c r="AU53" s="134"/>
      <c r="AV53" s="141"/>
      <c r="AW53" s="165"/>
      <c r="AX53" s="144"/>
      <c r="AY53" s="149"/>
      <c r="AZ53" s="134"/>
      <c r="BA53" s="141"/>
      <c r="BB53" s="141"/>
      <c r="BC53" s="141"/>
      <c r="BD53" s="134"/>
      <c r="BE53" s="141"/>
      <c r="BF53" s="141"/>
      <c r="BG53" s="134"/>
      <c r="BH53" s="134"/>
      <c r="BI53" s="134"/>
      <c r="BJ53" s="151"/>
      <c r="BK53" s="133"/>
      <c r="BL53" s="134"/>
      <c r="BM53" s="144"/>
      <c r="BN53" s="144"/>
      <c r="BO53" s="144"/>
      <c r="BP53" s="144"/>
      <c r="BQ53" s="144"/>
      <c r="BR53" s="144"/>
      <c r="BS53" s="144"/>
      <c r="BT53" s="134"/>
      <c r="BU53" s="134"/>
      <c r="BV53" s="141"/>
      <c r="BW53" s="141"/>
      <c r="BX53" s="141"/>
      <c r="BY53" s="134"/>
      <c r="BZ53" s="134"/>
      <c r="CA53" s="143"/>
      <c r="CB53" s="172"/>
      <c r="CC53" s="134"/>
      <c r="CD53" s="141"/>
      <c r="CE53" s="169"/>
      <c r="CF53" s="134"/>
      <c r="CG53" s="141"/>
      <c r="CH53" s="134"/>
      <c r="CI53" s="134"/>
      <c r="CJ53" s="141"/>
      <c r="CK53" s="141"/>
      <c r="CL53" s="134"/>
      <c r="CM53" s="134"/>
      <c r="CN53" s="141"/>
      <c r="CO53" s="141"/>
    </row>
    <row r="54" spans="1:93" ht="25.5">
      <c r="A54" s="19" t="s">
        <v>49</v>
      </c>
      <c r="B54" s="20"/>
      <c r="C54" s="238"/>
      <c r="D54" s="238"/>
      <c r="E54" s="237"/>
      <c r="F54" s="238"/>
      <c r="G54" s="238"/>
      <c r="H54" s="238"/>
      <c r="I54" s="237"/>
      <c r="J54" s="238"/>
      <c r="K54" s="239"/>
      <c r="L54" s="238"/>
      <c r="M54" s="156"/>
      <c r="N54" s="155"/>
      <c r="O54" s="157"/>
      <c r="P54" s="155"/>
      <c r="Q54" s="155"/>
      <c r="R54" s="155"/>
      <c r="S54" s="140"/>
      <c r="T54" s="134"/>
      <c r="U54" s="161"/>
      <c r="V54" s="159"/>
      <c r="W54" s="159"/>
      <c r="X54" s="155"/>
      <c r="Y54" s="155"/>
      <c r="Z54" s="134"/>
      <c r="AA54" s="134"/>
      <c r="AB54" s="160"/>
      <c r="AC54" s="157"/>
      <c r="AD54" s="155"/>
      <c r="AE54" s="157"/>
      <c r="AF54" s="140"/>
      <c r="AG54" s="140"/>
      <c r="AH54" s="161"/>
      <c r="AI54" s="140"/>
      <c r="AJ54" s="157"/>
      <c r="AK54" s="144"/>
      <c r="AL54" s="157"/>
      <c r="AM54" s="155"/>
      <c r="AN54" s="140"/>
      <c r="AO54" s="140"/>
      <c r="AP54" s="155"/>
      <c r="AQ54" s="155"/>
      <c r="AR54" s="140"/>
      <c r="AS54" s="140"/>
      <c r="AT54" s="162"/>
      <c r="AU54" s="140"/>
      <c r="AV54" s="155"/>
      <c r="AW54" s="170"/>
      <c r="AX54" s="157"/>
      <c r="AY54" s="162"/>
      <c r="AZ54" s="140"/>
      <c r="BA54" s="155"/>
      <c r="BB54" s="155"/>
      <c r="BC54" s="155"/>
      <c r="BD54" s="140"/>
      <c r="BE54" s="155"/>
      <c r="BF54" s="155"/>
      <c r="BG54" s="140"/>
      <c r="BH54" s="140"/>
      <c r="BI54" s="140"/>
      <c r="BJ54" s="164"/>
      <c r="BK54" s="139"/>
      <c r="BL54" s="140"/>
      <c r="BM54" s="157"/>
      <c r="BN54" s="157"/>
      <c r="BO54" s="157"/>
      <c r="BP54" s="157"/>
      <c r="BQ54" s="157"/>
      <c r="BR54" s="157"/>
      <c r="BS54" s="155"/>
      <c r="BT54" s="140"/>
      <c r="BU54" s="140"/>
      <c r="BV54" s="155"/>
      <c r="BW54" s="155"/>
      <c r="BX54" s="155"/>
      <c r="BY54" s="140"/>
      <c r="BZ54" s="134"/>
      <c r="CA54" s="160"/>
      <c r="CB54" s="155"/>
      <c r="CC54" s="140"/>
      <c r="CD54" s="155"/>
      <c r="CE54" s="171"/>
      <c r="CF54" s="140"/>
      <c r="CG54" s="155"/>
      <c r="CH54" s="140"/>
      <c r="CI54" s="140"/>
      <c r="CJ54" s="155"/>
      <c r="CK54" s="155"/>
      <c r="CL54" s="140"/>
      <c r="CM54" s="140"/>
      <c r="CN54" s="155"/>
      <c r="CO54" s="155"/>
    </row>
    <row r="55" spans="1:93" ht="25.5">
      <c r="A55" s="4" t="s">
        <v>50</v>
      </c>
      <c r="B55" s="22">
        <f>SUM(C55:CO55)</f>
        <v>6</v>
      </c>
      <c r="C55" s="227">
        <v>1</v>
      </c>
      <c r="D55" s="227">
        <v>1</v>
      </c>
      <c r="E55" s="231">
        <v>1</v>
      </c>
      <c r="F55" s="227">
        <v>1</v>
      </c>
      <c r="G55" s="227">
        <v>0</v>
      </c>
      <c r="H55" s="227">
        <v>0</v>
      </c>
      <c r="I55" s="231">
        <v>0</v>
      </c>
      <c r="J55" s="227">
        <v>1</v>
      </c>
      <c r="K55" s="231">
        <v>1</v>
      </c>
      <c r="L55" s="227"/>
      <c r="M55" s="143"/>
      <c r="N55" s="141"/>
      <c r="O55" s="166"/>
      <c r="P55" s="141"/>
      <c r="Q55" s="141"/>
      <c r="R55" s="141"/>
      <c r="S55" s="134"/>
      <c r="T55" s="134"/>
      <c r="U55" s="147"/>
      <c r="V55" s="146"/>
      <c r="W55" s="146"/>
      <c r="X55" s="141"/>
      <c r="Y55" s="141"/>
      <c r="Z55" s="134"/>
      <c r="AA55" s="134"/>
      <c r="AB55" s="143"/>
      <c r="AC55" s="144"/>
      <c r="AD55" s="176"/>
      <c r="AE55" s="144"/>
      <c r="AF55" s="134"/>
      <c r="AG55" s="134"/>
      <c r="AH55" s="147"/>
      <c r="AI55" s="134"/>
      <c r="AJ55" s="144"/>
      <c r="AK55" s="144"/>
      <c r="AL55" s="144"/>
      <c r="AM55" s="141"/>
      <c r="AN55" s="134"/>
      <c r="AO55" s="134"/>
      <c r="AP55" s="133"/>
      <c r="AQ55" s="141"/>
      <c r="AR55" s="134"/>
      <c r="AS55" s="134"/>
      <c r="AT55" s="173"/>
      <c r="AU55" s="134"/>
      <c r="AV55" s="141"/>
      <c r="AW55" s="165"/>
      <c r="AX55" s="144"/>
      <c r="AY55" s="149"/>
      <c r="AZ55" s="134"/>
      <c r="BA55" s="141"/>
      <c r="BB55" s="141"/>
      <c r="BC55" s="141"/>
      <c r="BD55" s="134"/>
      <c r="BE55" s="141"/>
      <c r="BF55" s="141"/>
      <c r="BG55" s="134"/>
      <c r="BH55" s="134"/>
      <c r="BI55" s="134"/>
      <c r="BJ55" s="151"/>
      <c r="BK55" s="133"/>
      <c r="BL55" s="134"/>
      <c r="BM55" s="144"/>
      <c r="BN55" s="144"/>
      <c r="BO55" s="144"/>
      <c r="BP55" s="144"/>
      <c r="BQ55" s="144"/>
      <c r="BR55" s="144"/>
      <c r="BS55" s="141"/>
      <c r="BT55" s="134"/>
      <c r="BU55" s="134"/>
      <c r="BV55" s="141"/>
      <c r="BW55" s="141"/>
      <c r="BX55" s="141"/>
      <c r="BY55" s="134"/>
      <c r="BZ55" s="134"/>
      <c r="CA55" s="143"/>
      <c r="CB55" s="172"/>
      <c r="CC55" s="134"/>
      <c r="CD55" s="141"/>
      <c r="CE55" s="176"/>
      <c r="CF55" s="134"/>
      <c r="CG55" s="141"/>
      <c r="CH55" s="134"/>
      <c r="CI55" s="134"/>
      <c r="CJ55" s="141"/>
      <c r="CK55" s="141"/>
      <c r="CL55" s="134"/>
      <c r="CM55" s="134"/>
      <c r="CN55" s="141"/>
      <c r="CO55" s="141"/>
    </row>
    <row r="56" spans="1:93" ht="12.75">
      <c r="A56" s="4" t="s">
        <v>51</v>
      </c>
      <c r="B56" s="22">
        <f>SUM(C56:CO56)</f>
        <v>122</v>
      </c>
      <c r="C56" s="227">
        <v>14</v>
      </c>
      <c r="D56" s="227">
        <v>18</v>
      </c>
      <c r="E56" s="231">
        <v>9</v>
      </c>
      <c r="F56" s="227">
        <v>41</v>
      </c>
      <c r="G56" s="227">
        <v>0</v>
      </c>
      <c r="H56" s="227">
        <v>0</v>
      </c>
      <c r="I56" s="231">
        <v>0</v>
      </c>
      <c r="J56" s="227">
        <v>9</v>
      </c>
      <c r="K56" s="231">
        <v>31</v>
      </c>
      <c r="L56" s="227"/>
      <c r="M56" s="143"/>
      <c r="N56" s="141"/>
      <c r="O56" s="166"/>
      <c r="P56" s="141"/>
      <c r="Q56" s="141"/>
      <c r="R56" s="141"/>
      <c r="S56" s="134"/>
      <c r="T56" s="134"/>
      <c r="U56" s="147"/>
      <c r="V56" s="146"/>
      <c r="W56" s="146"/>
      <c r="X56" s="141"/>
      <c r="Y56" s="141"/>
      <c r="Z56" s="134"/>
      <c r="AA56" s="134"/>
      <c r="AB56" s="143"/>
      <c r="AC56" s="144"/>
      <c r="AD56" s="176"/>
      <c r="AE56" s="144"/>
      <c r="AF56" s="134"/>
      <c r="AG56" s="134"/>
      <c r="AH56" s="147"/>
      <c r="AI56" s="134"/>
      <c r="AJ56" s="144"/>
      <c r="AK56" s="144"/>
      <c r="AL56" s="144"/>
      <c r="AM56" s="141"/>
      <c r="AN56" s="134"/>
      <c r="AO56" s="134"/>
      <c r="AP56" s="141"/>
      <c r="AQ56" s="141"/>
      <c r="AR56" s="134"/>
      <c r="AS56" s="134"/>
      <c r="AT56" s="173"/>
      <c r="AU56" s="134"/>
      <c r="AV56" s="141"/>
      <c r="AW56" s="165"/>
      <c r="AX56" s="144"/>
      <c r="AY56" s="149"/>
      <c r="AZ56" s="134"/>
      <c r="BA56" s="141"/>
      <c r="BB56" s="141"/>
      <c r="BC56" s="133"/>
      <c r="BD56" s="134"/>
      <c r="BE56" s="141"/>
      <c r="BF56" s="141"/>
      <c r="BG56" s="134"/>
      <c r="BH56" s="134"/>
      <c r="BI56" s="134"/>
      <c r="BJ56" s="151"/>
      <c r="BK56" s="133"/>
      <c r="BL56" s="134"/>
      <c r="BM56" s="144"/>
      <c r="BN56" s="144"/>
      <c r="BO56" s="144"/>
      <c r="BP56" s="144"/>
      <c r="BQ56" s="144"/>
      <c r="BR56" s="144"/>
      <c r="BS56" s="141"/>
      <c r="BT56" s="134"/>
      <c r="BU56" s="134"/>
      <c r="BV56" s="141"/>
      <c r="BW56" s="141"/>
      <c r="BX56" s="141"/>
      <c r="BY56" s="134"/>
      <c r="BZ56" s="134"/>
      <c r="CA56" s="143"/>
      <c r="CB56" s="172"/>
      <c r="CC56" s="134"/>
      <c r="CD56" s="141"/>
      <c r="CE56" s="176"/>
      <c r="CF56" s="134"/>
      <c r="CG56" s="141"/>
      <c r="CH56" s="134"/>
      <c r="CI56" s="134"/>
      <c r="CJ56" s="141"/>
      <c r="CK56" s="141"/>
      <c r="CL56" s="134"/>
      <c r="CM56" s="134"/>
      <c r="CN56" s="141"/>
      <c r="CO56" s="141"/>
    </row>
    <row r="57" spans="1:93" ht="12.75">
      <c r="A57" s="4" t="s">
        <v>52</v>
      </c>
      <c r="B57" s="22">
        <f>SUM(C57:CO57)</f>
        <v>52</v>
      </c>
      <c r="C57" s="227">
        <v>5</v>
      </c>
      <c r="D57" s="227">
        <v>7</v>
      </c>
      <c r="E57" s="231">
        <v>4</v>
      </c>
      <c r="F57" s="227">
        <v>15</v>
      </c>
      <c r="G57" s="227">
        <v>0</v>
      </c>
      <c r="H57" s="227">
        <v>0</v>
      </c>
      <c r="I57" s="231">
        <v>0</v>
      </c>
      <c r="J57" s="227">
        <v>3</v>
      </c>
      <c r="K57" s="231">
        <v>18</v>
      </c>
      <c r="L57" s="227"/>
      <c r="M57" s="143"/>
      <c r="N57" s="141"/>
      <c r="O57" s="166"/>
      <c r="P57" s="141"/>
      <c r="Q57" s="141"/>
      <c r="R57" s="141"/>
      <c r="S57" s="134"/>
      <c r="T57" s="134"/>
      <c r="U57" s="147"/>
      <c r="V57" s="146"/>
      <c r="W57" s="146"/>
      <c r="X57" s="141"/>
      <c r="Y57" s="141"/>
      <c r="Z57" s="134"/>
      <c r="AA57" s="134"/>
      <c r="AB57" s="143"/>
      <c r="AC57" s="144"/>
      <c r="AD57" s="176"/>
      <c r="AE57" s="144"/>
      <c r="AF57" s="134"/>
      <c r="AG57" s="134"/>
      <c r="AH57" s="147"/>
      <c r="AI57" s="134"/>
      <c r="AJ57" s="144"/>
      <c r="AK57" s="144"/>
      <c r="AL57" s="144"/>
      <c r="AM57" s="141"/>
      <c r="AN57" s="134"/>
      <c r="AO57" s="134"/>
      <c r="AP57" s="141"/>
      <c r="AQ57" s="141"/>
      <c r="AR57" s="134"/>
      <c r="AS57" s="134"/>
      <c r="AT57" s="173"/>
      <c r="AU57" s="134"/>
      <c r="AV57" s="141"/>
      <c r="AW57" s="165"/>
      <c r="AX57" s="144"/>
      <c r="AY57" s="149"/>
      <c r="AZ57" s="134"/>
      <c r="BA57" s="141"/>
      <c r="BB57" s="141"/>
      <c r="BC57" s="133"/>
      <c r="BD57" s="134"/>
      <c r="BE57" s="141"/>
      <c r="BF57" s="141"/>
      <c r="BG57" s="134"/>
      <c r="BH57" s="134"/>
      <c r="BI57" s="134"/>
      <c r="BJ57" s="151"/>
      <c r="BK57" s="133"/>
      <c r="BL57" s="134"/>
      <c r="BM57" s="144"/>
      <c r="BN57" s="144"/>
      <c r="BO57" s="144"/>
      <c r="BP57" s="144"/>
      <c r="BQ57" s="144"/>
      <c r="BR57" s="144"/>
      <c r="BS57" s="141"/>
      <c r="BT57" s="134"/>
      <c r="BU57" s="134"/>
      <c r="BV57" s="141"/>
      <c r="BW57" s="141"/>
      <c r="BX57" s="141"/>
      <c r="BY57" s="134"/>
      <c r="BZ57" s="134"/>
      <c r="CA57" s="143"/>
      <c r="CB57" s="172"/>
      <c r="CC57" s="134"/>
      <c r="CD57" s="141"/>
      <c r="CE57" s="176"/>
      <c r="CF57" s="134"/>
      <c r="CG57" s="141"/>
      <c r="CH57" s="134"/>
      <c r="CI57" s="134"/>
      <c r="CJ57" s="141"/>
      <c r="CK57" s="141"/>
      <c r="CL57" s="134"/>
      <c r="CM57" s="134"/>
      <c r="CN57" s="141"/>
      <c r="CO57" s="141"/>
    </row>
    <row r="58" spans="1:93" ht="25.5">
      <c r="A58" s="4" t="s">
        <v>53</v>
      </c>
      <c r="B58" s="22">
        <f>SUM(C58:CO58)</f>
        <v>0</v>
      </c>
      <c r="C58" s="227">
        <v>0</v>
      </c>
      <c r="D58" s="227">
        <v>0</v>
      </c>
      <c r="E58" s="231">
        <v>0</v>
      </c>
      <c r="F58" s="227">
        <v>0</v>
      </c>
      <c r="G58" s="227">
        <v>0</v>
      </c>
      <c r="H58" s="227">
        <v>0</v>
      </c>
      <c r="I58" s="231">
        <v>0</v>
      </c>
      <c r="J58" s="227">
        <v>0</v>
      </c>
      <c r="K58" s="231">
        <v>0</v>
      </c>
      <c r="L58" s="227"/>
      <c r="M58" s="143"/>
      <c r="N58" s="141"/>
      <c r="O58" s="166"/>
      <c r="P58" s="141"/>
      <c r="Q58" s="141"/>
      <c r="R58" s="141"/>
      <c r="S58" s="134"/>
      <c r="T58" s="134"/>
      <c r="U58" s="147"/>
      <c r="V58" s="146"/>
      <c r="W58" s="146"/>
      <c r="X58" s="141"/>
      <c r="Y58" s="141"/>
      <c r="Z58" s="134"/>
      <c r="AA58" s="134"/>
      <c r="AB58" s="143"/>
      <c r="AC58" s="144"/>
      <c r="AD58" s="176"/>
      <c r="AE58" s="144"/>
      <c r="AF58" s="134"/>
      <c r="AG58" s="134"/>
      <c r="AH58" s="147"/>
      <c r="AI58" s="134"/>
      <c r="AJ58" s="144"/>
      <c r="AK58" s="144"/>
      <c r="AL58" s="144"/>
      <c r="AM58" s="141"/>
      <c r="AN58" s="134"/>
      <c r="AO58" s="134"/>
      <c r="AP58" s="141"/>
      <c r="AQ58" s="141"/>
      <c r="AR58" s="134"/>
      <c r="AS58" s="134"/>
      <c r="AT58" s="173"/>
      <c r="AU58" s="134"/>
      <c r="AV58" s="141"/>
      <c r="AW58" s="165"/>
      <c r="AX58" s="144"/>
      <c r="AY58" s="149"/>
      <c r="AZ58" s="134"/>
      <c r="BA58" s="141"/>
      <c r="BB58" s="141"/>
      <c r="BC58" s="133"/>
      <c r="BD58" s="134"/>
      <c r="BE58" s="141"/>
      <c r="BF58" s="141"/>
      <c r="BG58" s="134"/>
      <c r="BH58" s="134"/>
      <c r="BI58" s="134"/>
      <c r="BJ58" s="151"/>
      <c r="BK58" s="133"/>
      <c r="BL58" s="134"/>
      <c r="BM58" s="144"/>
      <c r="BN58" s="144"/>
      <c r="BO58" s="144"/>
      <c r="BP58" s="144"/>
      <c r="BQ58" s="144"/>
      <c r="BR58" s="144"/>
      <c r="BS58" s="141"/>
      <c r="BT58" s="134"/>
      <c r="BU58" s="134"/>
      <c r="BV58" s="141"/>
      <c r="BW58" s="141"/>
      <c r="BX58" s="141"/>
      <c r="BY58" s="134"/>
      <c r="BZ58" s="134"/>
      <c r="CA58" s="143"/>
      <c r="CB58" s="172"/>
      <c r="CC58" s="134"/>
      <c r="CD58" s="141"/>
      <c r="CE58" s="176"/>
      <c r="CF58" s="134"/>
      <c r="CG58" s="141"/>
      <c r="CH58" s="134"/>
      <c r="CI58" s="134"/>
      <c r="CJ58" s="141"/>
      <c r="CK58" s="141"/>
      <c r="CL58" s="134"/>
      <c r="CM58" s="134"/>
      <c r="CN58" s="141"/>
      <c r="CO58" s="141"/>
    </row>
    <row r="59" spans="1:93" ht="12.75">
      <c r="A59" s="4" t="s">
        <v>54</v>
      </c>
      <c r="B59" s="22">
        <f>SUM(C59:CO59)</f>
        <v>2</v>
      </c>
      <c r="C59" s="227">
        <v>1</v>
      </c>
      <c r="D59" s="227">
        <v>0</v>
      </c>
      <c r="E59" s="231">
        <v>0</v>
      </c>
      <c r="F59" s="227">
        <v>1</v>
      </c>
      <c r="G59" s="227">
        <v>0</v>
      </c>
      <c r="H59" s="227">
        <v>0</v>
      </c>
      <c r="I59" s="231">
        <v>0</v>
      </c>
      <c r="J59" s="227">
        <v>0</v>
      </c>
      <c r="K59" s="231">
        <v>0</v>
      </c>
      <c r="L59" s="227"/>
      <c r="M59" s="143"/>
      <c r="N59" s="141"/>
      <c r="O59" s="166"/>
      <c r="P59" s="141"/>
      <c r="Q59" s="141"/>
      <c r="R59" s="141"/>
      <c r="S59" s="134"/>
      <c r="T59" s="134"/>
      <c r="U59" s="147"/>
      <c r="V59" s="146"/>
      <c r="W59" s="146"/>
      <c r="X59" s="141"/>
      <c r="Y59" s="141"/>
      <c r="Z59" s="134"/>
      <c r="AA59" s="134"/>
      <c r="AB59" s="143"/>
      <c r="AC59" s="144"/>
      <c r="AD59" s="176"/>
      <c r="AE59" s="144"/>
      <c r="AF59" s="134"/>
      <c r="AG59" s="134"/>
      <c r="AH59" s="147"/>
      <c r="AI59" s="134"/>
      <c r="AJ59" s="144"/>
      <c r="AK59" s="144"/>
      <c r="AL59" s="144"/>
      <c r="AM59" s="141"/>
      <c r="AN59" s="134"/>
      <c r="AO59" s="134"/>
      <c r="AP59" s="133"/>
      <c r="AQ59" s="141"/>
      <c r="AR59" s="134"/>
      <c r="AS59" s="134"/>
      <c r="AT59" s="173"/>
      <c r="AU59" s="134"/>
      <c r="AV59" s="141"/>
      <c r="AW59" s="165"/>
      <c r="AX59" s="144"/>
      <c r="AY59" s="168"/>
      <c r="AZ59" s="134"/>
      <c r="BA59" s="141"/>
      <c r="BB59" s="141"/>
      <c r="BC59" s="141"/>
      <c r="BD59" s="134"/>
      <c r="BE59" s="141"/>
      <c r="BF59" s="141"/>
      <c r="BG59" s="134"/>
      <c r="BH59" s="134"/>
      <c r="BI59" s="134"/>
      <c r="BJ59" s="151"/>
      <c r="BK59" s="133"/>
      <c r="BL59" s="134"/>
      <c r="BM59" s="144"/>
      <c r="BN59" s="144"/>
      <c r="BO59" s="144"/>
      <c r="BP59" s="144"/>
      <c r="BQ59" s="144"/>
      <c r="BR59" s="144"/>
      <c r="BS59" s="141"/>
      <c r="BT59" s="134"/>
      <c r="BU59" s="134"/>
      <c r="BV59" s="141"/>
      <c r="BW59" s="141"/>
      <c r="BX59" s="141"/>
      <c r="BY59" s="134"/>
      <c r="BZ59" s="134"/>
      <c r="CA59" s="143"/>
      <c r="CB59" s="172"/>
      <c r="CC59" s="134"/>
      <c r="CD59" s="141"/>
      <c r="CE59" s="176"/>
      <c r="CF59" s="134"/>
      <c r="CG59" s="141"/>
      <c r="CH59" s="134"/>
      <c r="CI59" s="134"/>
      <c r="CJ59" s="141"/>
      <c r="CK59" s="141"/>
      <c r="CL59" s="134"/>
      <c r="CM59" s="134"/>
      <c r="CN59" s="141"/>
      <c r="CO59" s="141"/>
    </row>
    <row r="60" spans="1:93" ht="12.75">
      <c r="A60" s="4" t="s">
        <v>55</v>
      </c>
      <c r="B60" s="22">
        <f>SUM(C60:CO60)</f>
        <v>0</v>
      </c>
      <c r="C60" s="227">
        <v>0</v>
      </c>
      <c r="D60" s="227">
        <v>0</v>
      </c>
      <c r="E60" s="231">
        <v>0</v>
      </c>
      <c r="F60" s="227">
        <v>0</v>
      </c>
      <c r="G60" s="227">
        <v>0</v>
      </c>
      <c r="H60" s="227">
        <v>0</v>
      </c>
      <c r="I60" s="231">
        <v>0</v>
      </c>
      <c r="J60" s="227">
        <v>0</v>
      </c>
      <c r="K60" s="231">
        <v>0</v>
      </c>
      <c r="L60" s="227"/>
      <c r="M60" s="143"/>
      <c r="N60" s="141"/>
      <c r="O60" s="166"/>
      <c r="P60" s="141"/>
      <c r="Q60" s="141"/>
      <c r="R60" s="141"/>
      <c r="S60" s="134"/>
      <c r="T60" s="134"/>
      <c r="U60" s="147"/>
      <c r="V60" s="146"/>
      <c r="W60" s="146"/>
      <c r="X60" s="141"/>
      <c r="Y60" s="141"/>
      <c r="Z60" s="134"/>
      <c r="AA60" s="134"/>
      <c r="AB60" s="143"/>
      <c r="AC60" s="144"/>
      <c r="AD60" s="176"/>
      <c r="AE60" s="144"/>
      <c r="AF60" s="134"/>
      <c r="AG60" s="134"/>
      <c r="AH60" s="147"/>
      <c r="AI60" s="134"/>
      <c r="AJ60" s="144"/>
      <c r="AK60" s="144"/>
      <c r="AL60" s="144"/>
      <c r="AM60" s="141"/>
      <c r="AN60" s="134"/>
      <c r="AO60" s="134"/>
      <c r="AP60" s="133"/>
      <c r="AQ60" s="141"/>
      <c r="AR60" s="134"/>
      <c r="AS60" s="134"/>
      <c r="AT60" s="173"/>
      <c r="AU60" s="134"/>
      <c r="AV60" s="141"/>
      <c r="AW60" s="165"/>
      <c r="AX60" s="144"/>
      <c r="AY60" s="168"/>
      <c r="AZ60" s="134"/>
      <c r="BA60" s="141"/>
      <c r="BB60" s="141"/>
      <c r="BC60" s="141"/>
      <c r="BD60" s="134"/>
      <c r="BE60" s="141"/>
      <c r="BF60" s="141"/>
      <c r="BG60" s="134"/>
      <c r="BH60" s="134"/>
      <c r="BI60" s="134"/>
      <c r="BJ60" s="151"/>
      <c r="BK60" s="133"/>
      <c r="BL60" s="134"/>
      <c r="BM60" s="144"/>
      <c r="BN60" s="144"/>
      <c r="BO60" s="144"/>
      <c r="BP60" s="144"/>
      <c r="BQ60" s="144"/>
      <c r="BR60" s="144"/>
      <c r="BS60" s="141"/>
      <c r="BT60" s="134"/>
      <c r="BU60" s="134"/>
      <c r="BV60" s="141"/>
      <c r="BW60" s="141"/>
      <c r="BX60" s="141"/>
      <c r="BY60" s="134"/>
      <c r="BZ60" s="134"/>
      <c r="CA60" s="143"/>
      <c r="CB60" s="172"/>
      <c r="CC60" s="134"/>
      <c r="CD60" s="141"/>
      <c r="CE60" s="176"/>
      <c r="CF60" s="134"/>
      <c r="CG60" s="141"/>
      <c r="CH60" s="134"/>
      <c r="CI60" s="134"/>
      <c r="CJ60" s="141"/>
      <c r="CK60" s="141"/>
      <c r="CL60" s="134"/>
      <c r="CM60" s="134"/>
      <c r="CN60" s="141"/>
      <c r="CO60" s="141"/>
    </row>
    <row r="61" spans="1:93" ht="38.25">
      <c r="A61" s="4" t="s">
        <v>56</v>
      </c>
      <c r="B61" s="22">
        <f>SUM(C61:CO61)</f>
        <v>125</v>
      </c>
      <c r="C61" s="227">
        <v>12</v>
      </c>
      <c r="D61" s="227">
        <v>18</v>
      </c>
      <c r="E61" s="231">
        <v>11</v>
      </c>
      <c r="F61" s="227">
        <v>40</v>
      </c>
      <c r="G61" s="227">
        <v>0</v>
      </c>
      <c r="H61" s="227">
        <v>0</v>
      </c>
      <c r="I61" s="231">
        <v>5</v>
      </c>
      <c r="J61" s="227">
        <v>9</v>
      </c>
      <c r="K61" s="231">
        <v>30</v>
      </c>
      <c r="L61" s="227"/>
      <c r="M61" s="143"/>
      <c r="N61" s="141"/>
      <c r="O61" s="166"/>
      <c r="P61" s="141"/>
      <c r="Q61" s="141"/>
      <c r="R61" s="141"/>
      <c r="S61" s="134"/>
      <c r="T61" s="134"/>
      <c r="U61" s="147"/>
      <c r="V61" s="146"/>
      <c r="W61" s="146"/>
      <c r="X61" s="141"/>
      <c r="Y61" s="141"/>
      <c r="Z61" s="134"/>
      <c r="AA61" s="134"/>
      <c r="AB61" s="143"/>
      <c r="AC61" s="144"/>
      <c r="AD61" s="176"/>
      <c r="AE61" s="144"/>
      <c r="AF61" s="134"/>
      <c r="AG61" s="134"/>
      <c r="AH61" s="147"/>
      <c r="AI61" s="134"/>
      <c r="AJ61" s="144"/>
      <c r="AK61" s="144"/>
      <c r="AL61" s="144"/>
      <c r="AM61" s="141"/>
      <c r="AN61" s="134"/>
      <c r="AO61" s="134"/>
      <c r="AP61" s="133"/>
      <c r="AQ61" s="141"/>
      <c r="AR61" s="134"/>
      <c r="AS61" s="134"/>
      <c r="AT61" s="173"/>
      <c r="AU61" s="134"/>
      <c r="AV61" s="141"/>
      <c r="AW61" s="165"/>
      <c r="AX61" s="144"/>
      <c r="AY61" s="168"/>
      <c r="AZ61" s="134"/>
      <c r="BA61" s="141"/>
      <c r="BB61" s="141"/>
      <c r="BC61" s="141"/>
      <c r="BD61" s="134"/>
      <c r="BE61" s="141"/>
      <c r="BF61" s="141"/>
      <c r="BG61" s="134"/>
      <c r="BH61" s="134"/>
      <c r="BI61" s="134"/>
      <c r="BJ61" s="151"/>
      <c r="BK61" s="133"/>
      <c r="BL61" s="134"/>
      <c r="BM61" s="144"/>
      <c r="BN61" s="144"/>
      <c r="BO61" s="144"/>
      <c r="BP61" s="144"/>
      <c r="BQ61" s="144"/>
      <c r="BR61" s="144"/>
      <c r="BS61" s="141"/>
      <c r="BT61" s="134"/>
      <c r="BU61" s="134"/>
      <c r="BV61" s="141"/>
      <c r="BW61" s="141"/>
      <c r="BX61" s="141"/>
      <c r="BY61" s="134"/>
      <c r="BZ61" s="134"/>
      <c r="CA61" s="143"/>
      <c r="CB61" s="172"/>
      <c r="CC61" s="134"/>
      <c r="CD61" s="141"/>
      <c r="CE61" s="176"/>
      <c r="CF61" s="134"/>
      <c r="CG61" s="141"/>
      <c r="CH61" s="134"/>
      <c r="CI61" s="134"/>
      <c r="CJ61" s="141"/>
      <c r="CK61" s="141"/>
      <c r="CL61" s="134"/>
      <c r="CM61" s="134"/>
      <c r="CN61" s="141"/>
      <c r="CO61" s="141"/>
    </row>
    <row r="62" spans="1:93" ht="25.5">
      <c r="A62" s="4" t="s">
        <v>57</v>
      </c>
      <c r="B62" s="22">
        <f>SUM(C62:CO62)</f>
        <v>1646</v>
      </c>
      <c r="C62" s="227">
        <v>295</v>
      </c>
      <c r="D62" s="227">
        <v>177</v>
      </c>
      <c r="E62" s="231">
        <v>141</v>
      </c>
      <c r="F62" s="227">
        <v>579</v>
      </c>
      <c r="G62" s="227">
        <v>0</v>
      </c>
      <c r="H62" s="227">
        <v>0</v>
      </c>
      <c r="I62" s="231">
        <v>0</v>
      </c>
      <c r="J62" s="227">
        <v>251</v>
      </c>
      <c r="K62" s="231">
        <v>203</v>
      </c>
      <c r="L62" s="227"/>
      <c r="M62" s="143"/>
      <c r="N62" s="141"/>
      <c r="O62" s="166"/>
      <c r="P62" s="141"/>
      <c r="Q62" s="141"/>
      <c r="R62" s="141"/>
      <c r="S62" s="134"/>
      <c r="T62" s="134"/>
      <c r="U62" s="147"/>
      <c r="V62" s="146"/>
      <c r="W62" s="146"/>
      <c r="X62" s="141"/>
      <c r="Y62" s="141"/>
      <c r="Z62" s="134"/>
      <c r="AA62" s="140"/>
      <c r="AB62" s="143"/>
      <c r="AC62" s="144"/>
      <c r="AD62" s="176"/>
      <c r="AE62" s="144"/>
      <c r="AF62" s="134"/>
      <c r="AG62" s="134"/>
      <c r="AH62" s="147"/>
      <c r="AI62" s="134"/>
      <c r="AJ62" s="144"/>
      <c r="AK62" s="144"/>
      <c r="AL62" s="144"/>
      <c r="AM62" s="141"/>
      <c r="AN62" s="134"/>
      <c r="AO62" s="134"/>
      <c r="AP62" s="141"/>
      <c r="AQ62" s="141"/>
      <c r="AR62" s="134"/>
      <c r="AS62" s="134"/>
      <c r="AT62" s="173"/>
      <c r="AU62" s="134"/>
      <c r="AV62" s="141"/>
      <c r="AW62" s="165"/>
      <c r="AX62" s="144"/>
      <c r="AY62" s="149"/>
      <c r="AZ62" s="134"/>
      <c r="BA62" s="141"/>
      <c r="BB62" s="141"/>
      <c r="BC62" s="141"/>
      <c r="BD62" s="134"/>
      <c r="BE62" s="141"/>
      <c r="BF62" s="141"/>
      <c r="BG62" s="134"/>
      <c r="BH62" s="134"/>
      <c r="BI62" s="134"/>
      <c r="BJ62" s="151"/>
      <c r="BK62" s="133"/>
      <c r="BL62" s="134"/>
      <c r="BM62" s="144"/>
      <c r="BN62" s="144"/>
      <c r="BO62" s="144"/>
      <c r="BP62" s="144"/>
      <c r="BQ62" s="144"/>
      <c r="BR62" s="144"/>
      <c r="BS62" s="141"/>
      <c r="BT62" s="134"/>
      <c r="BU62" s="134"/>
      <c r="BV62" s="141"/>
      <c r="BW62" s="141"/>
      <c r="BX62" s="141"/>
      <c r="BY62" s="134"/>
      <c r="BZ62" s="134"/>
      <c r="CA62" s="143"/>
      <c r="CB62" s="172"/>
      <c r="CC62" s="134"/>
      <c r="CD62" s="141"/>
      <c r="CE62" s="176"/>
      <c r="CF62" s="134"/>
      <c r="CG62" s="141"/>
      <c r="CH62" s="134"/>
      <c r="CI62" s="134"/>
      <c r="CJ62" s="141"/>
      <c r="CK62" s="141"/>
      <c r="CL62" s="134"/>
      <c r="CM62" s="134"/>
      <c r="CN62" s="141"/>
      <c r="CO62" s="141"/>
    </row>
    <row r="63" spans="1:93" ht="15.75">
      <c r="A63" s="19" t="s">
        <v>58</v>
      </c>
      <c r="B63" s="20"/>
      <c r="C63" s="238"/>
      <c r="D63" s="238"/>
      <c r="E63" s="237"/>
      <c r="F63" s="238"/>
      <c r="G63" s="238"/>
      <c r="H63" s="238"/>
      <c r="I63" s="237"/>
      <c r="J63" s="238"/>
      <c r="K63" s="239"/>
      <c r="L63" s="238"/>
      <c r="M63" s="156"/>
      <c r="N63" s="155"/>
      <c r="O63" s="157"/>
      <c r="P63" s="155"/>
      <c r="Q63" s="155"/>
      <c r="R63" s="155"/>
      <c r="S63" s="140"/>
      <c r="T63" s="134"/>
      <c r="U63" s="161"/>
      <c r="V63" s="159"/>
      <c r="W63" s="159"/>
      <c r="X63" s="155"/>
      <c r="Y63" s="155"/>
      <c r="Z63" s="134"/>
      <c r="AA63" s="140"/>
      <c r="AB63" s="160"/>
      <c r="AC63" s="157"/>
      <c r="AD63" s="155"/>
      <c r="AE63" s="157"/>
      <c r="AF63" s="140"/>
      <c r="AG63" s="140"/>
      <c r="AH63" s="161"/>
      <c r="AI63" s="140"/>
      <c r="AJ63" s="157"/>
      <c r="AK63" s="144"/>
      <c r="AL63" s="140"/>
      <c r="AM63" s="155"/>
      <c r="AN63" s="140"/>
      <c r="AO63" s="140"/>
      <c r="AP63" s="155"/>
      <c r="AQ63" s="155"/>
      <c r="AR63" s="140"/>
      <c r="AS63" s="140"/>
      <c r="AT63" s="162"/>
      <c r="AU63" s="140"/>
      <c r="AV63" s="155"/>
      <c r="AW63" s="170"/>
      <c r="AX63" s="157"/>
      <c r="AY63" s="162"/>
      <c r="AZ63" s="140"/>
      <c r="BA63" s="155"/>
      <c r="BB63" s="155"/>
      <c r="BC63" s="155"/>
      <c r="BD63" s="140"/>
      <c r="BE63" s="155"/>
      <c r="BF63" s="155"/>
      <c r="BG63" s="140"/>
      <c r="BH63" s="140"/>
      <c r="BI63" s="140"/>
      <c r="BJ63" s="164"/>
      <c r="BK63" s="139"/>
      <c r="BL63" s="140"/>
      <c r="BM63" s="157"/>
      <c r="BN63" s="157"/>
      <c r="BO63" s="157"/>
      <c r="BP63" s="157"/>
      <c r="BQ63" s="157"/>
      <c r="BR63" s="157"/>
      <c r="BS63" s="155"/>
      <c r="BT63" s="140"/>
      <c r="BU63" s="140"/>
      <c r="BV63" s="155"/>
      <c r="BW63" s="155"/>
      <c r="BX63" s="155"/>
      <c r="BY63" s="140"/>
      <c r="BZ63" s="134"/>
      <c r="CA63" s="160"/>
      <c r="CB63" s="155"/>
      <c r="CC63" s="140"/>
      <c r="CD63" s="155"/>
      <c r="CE63" s="171"/>
      <c r="CF63" s="140"/>
      <c r="CG63" s="155"/>
      <c r="CH63" s="140"/>
      <c r="CI63" s="140"/>
      <c r="CJ63" s="155"/>
      <c r="CK63" s="155"/>
      <c r="CL63" s="140"/>
      <c r="CM63" s="140"/>
      <c r="CN63" s="155"/>
      <c r="CO63" s="155"/>
    </row>
    <row r="64" spans="1:93" ht="12.75">
      <c r="A64" s="4" t="s">
        <v>59</v>
      </c>
      <c r="B64" s="22">
        <f>SUM(C64:CO64)</f>
        <v>142973000</v>
      </c>
      <c r="C64" s="227">
        <v>8198000</v>
      </c>
      <c r="D64" s="3">
        <v>12721000</v>
      </c>
      <c r="E64" s="231">
        <v>6739000</v>
      </c>
      <c r="F64" s="227">
        <v>23522000</v>
      </c>
      <c r="G64" s="231">
        <v>8571000</v>
      </c>
      <c r="H64" s="227">
        <v>35870000</v>
      </c>
      <c r="I64" s="231">
        <v>22031000</v>
      </c>
      <c r="J64" s="227">
        <v>8427000</v>
      </c>
      <c r="K64" s="231">
        <v>16894000</v>
      </c>
      <c r="L64" s="227"/>
      <c r="M64" s="174"/>
      <c r="N64" s="141"/>
      <c r="O64" s="177"/>
      <c r="P64" s="178"/>
      <c r="Q64" s="179"/>
      <c r="R64" s="141"/>
      <c r="S64" s="134"/>
      <c r="T64" s="134"/>
      <c r="U64" s="147"/>
      <c r="V64" s="146"/>
      <c r="W64" s="146"/>
      <c r="X64" s="141"/>
      <c r="Y64" s="141"/>
      <c r="Z64" s="134"/>
      <c r="AA64" s="134"/>
      <c r="AB64" s="143"/>
      <c r="AC64" s="144"/>
      <c r="AD64" s="172"/>
      <c r="AE64" s="180"/>
      <c r="AF64" s="134"/>
      <c r="AG64" s="134"/>
      <c r="AH64" s="147"/>
      <c r="AI64" s="134"/>
      <c r="AJ64" s="144"/>
      <c r="AK64" s="144"/>
      <c r="AL64" s="144"/>
      <c r="AM64" s="141"/>
      <c r="AN64" s="134"/>
      <c r="AO64" s="134"/>
      <c r="AP64" s="133"/>
      <c r="AQ64" s="141"/>
      <c r="AR64" s="134"/>
      <c r="AS64" s="134"/>
      <c r="AT64" s="173"/>
      <c r="AU64" s="134"/>
      <c r="AV64" s="141"/>
      <c r="AW64" s="165"/>
      <c r="AX64" s="144"/>
      <c r="AY64" s="168"/>
      <c r="AZ64" s="134"/>
      <c r="BA64" s="141"/>
      <c r="BB64" s="141"/>
      <c r="BC64" s="141"/>
      <c r="BD64" s="134"/>
      <c r="BE64" s="141"/>
      <c r="BF64" s="141"/>
      <c r="BG64" s="134"/>
      <c r="BH64" s="134"/>
      <c r="BI64" s="134"/>
      <c r="BJ64" s="181"/>
      <c r="BK64" s="133"/>
      <c r="BL64" s="134"/>
      <c r="BM64" s="144"/>
      <c r="BN64" s="144"/>
      <c r="BO64" s="144"/>
      <c r="BP64" s="144"/>
      <c r="BQ64" s="144"/>
      <c r="BR64" s="144"/>
      <c r="BS64" s="134"/>
      <c r="BT64" s="134"/>
      <c r="BU64" s="134"/>
      <c r="BV64" s="141"/>
      <c r="BW64" s="141"/>
      <c r="BX64" s="141"/>
      <c r="BY64" s="134"/>
      <c r="BZ64" s="134"/>
      <c r="CA64" s="143"/>
      <c r="CB64" s="172"/>
      <c r="CC64" s="134"/>
      <c r="CD64" s="141"/>
      <c r="CE64" s="169"/>
      <c r="CF64" s="134"/>
      <c r="CG64" s="141"/>
      <c r="CH64" s="134"/>
      <c r="CI64" s="134"/>
      <c r="CJ64" s="141"/>
      <c r="CK64" s="141"/>
      <c r="CL64" s="134"/>
      <c r="CM64" s="134"/>
      <c r="CN64" s="176"/>
      <c r="CO64" s="141"/>
    </row>
    <row r="65" spans="1:93" ht="38.25">
      <c r="A65" s="4" t="s">
        <v>60</v>
      </c>
      <c r="B65" s="22">
        <f>SUM(C65:CO65)</f>
        <v>750000</v>
      </c>
      <c r="C65" s="227">
        <v>62000</v>
      </c>
      <c r="D65" s="3">
        <v>96000</v>
      </c>
      <c r="E65" s="231">
        <v>66000</v>
      </c>
      <c r="F65" s="227">
        <v>232000</v>
      </c>
      <c r="G65" s="231">
        <v>0</v>
      </c>
      <c r="H65" s="227">
        <v>31000</v>
      </c>
      <c r="I65" s="231">
        <v>43000</v>
      </c>
      <c r="J65" s="3">
        <v>49000</v>
      </c>
      <c r="K65" s="231">
        <v>171000</v>
      </c>
      <c r="L65" s="227"/>
      <c r="M65" s="174"/>
      <c r="N65" s="141"/>
      <c r="O65" s="166"/>
      <c r="P65" s="141"/>
      <c r="Q65" s="179"/>
      <c r="R65" s="141"/>
      <c r="S65" s="134"/>
      <c r="T65" s="134"/>
      <c r="U65" s="147"/>
      <c r="V65" s="146"/>
      <c r="W65" s="146"/>
      <c r="X65" s="141"/>
      <c r="Y65" s="141"/>
      <c r="Z65" s="134"/>
      <c r="AA65" s="134"/>
      <c r="AB65" s="143"/>
      <c r="AC65" s="144"/>
      <c r="AD65" s="172"/>
      <c r="AE65" s="144"/>
      <c r="AF65" s="134"/>
      <c r="AG65" s="134"/>
      <c r="AH65" s="147"/>
      <c r="AI65" s="134"/>
      <c r="AJ65" s="144"/>
      <c r="AK65" s="144"/>
      <c r="AL65" s="144"/>
      <c r="AM65" s="141"/>
      <c r="AN65" s="134"/>
      <c r="AO65" s="134"/>
      <c r="AP65" s="133"/>
      <c r="AQ65" s="141"/>
      <c r="AR65" s="134"/>
      <c r="AS65" s="134"/>
      <c r="AT65" s="173"/>
      <c r="AU65" s="134"/>
      <c r="AV65" s="141"/>
      <c r="AW65" s="165"/>
      <c r="AX65" s="144"/>
      <c r="AY65" s="168"/>
      <c r="AZ65" s="134"/>
      <c r="BA65" s="141"/>
      <c r="BB65" s="141"/>
      <c r="BC65" s="141"/>
      <c r="BD65" s="134"/>
      <c r="BE65" s="141"/>
      <c r="BF65" s="141"/>
      <c r="BG65" s="134"/>
      <c r="BH65" s="134"/>
      <c r="BI65" s="134"/>
      <c r="BJ65" s="182"/>
      <c r="BK65" s="133"/>
      <c r="BL65" s="134"/>
      <c r="BM65" s="144"/>
      <c r="BN65" s="144"/>
      <c r="BO65" s="144"/>
      <c r="BP65" s="144"/>
      <c r="BQ65" s="144"/>
      <c r="BR65" s="144"/>
      <c r="BS65" s="134"/>
      <c r="BT65" s="134"/>
      <c r="BU65" s="134"/>
      <c r="BV65" s="141"/>
      <c r="BW65" s="141"/>
      <c r="BX65" s="141"/>
      <c r="BY65" s="134"/>
      <c r="BZ65" s="134"/>
      <c r="CA65" s="143"/>
      <c r="CB65" s="172"/>
      <c r="CC65" s="134"/>
      <c r="CD65" s="141"/>
      <c r="CE65" s="169"/>
      <c r="CF65" s="134"/>
      <c r="CG65" s="141"/>
      <c r="CH65" s="134"/>
      <c r="CI65" s="134"/>
      <c r="CJ65" s="141"/>
      <c r="CK65" s="141"/>
      <c r="CL65" s="134"/>
      <c r="CM65" s="134"/>
      <c r="CN65" s="176"/>
      <c r="CO65" s="141"/>
    </row>
    <row r="66" spans="1:93" ht="38.25">
      <c r="A66" s="4" t="s">
        <v>61</v>
      </c>
      <c r="B66" s="22">
        <f>SUM(C66:CO66)</f>
        <v>37163000</v>
      </c>
      <c r="C66" s="227">
        <v>1653000</v>
      </c>
      <c r="D66" s="253">
        <v>4046000</v>
      </c>
      <c r="E66" s="231">
        <v>1326000</v>
      </c>
      <c r="F66" s="227">
        <v>5845000</v>
      </c>
      <c r="G66" s="231">
        <v>2106000</v>
      </c>
      <c r="H66" s="227">
        <v>11860000</v>
      </c>
      <c r="I66" s="231">
        <v>4316000</v>
      </c>
      <c r="J66" s="227">
        <v>2687000</v>
      </c>
      <c r="K66" s="231">
        <v>3324000</v>
      </c>
      <c r="L66" s="227"/>
      <c r="M66" s="174"/>
      <c r="N66" s="141"/>
      <c r="O66" s="166"/>
      <c r="P66" s="141"/>
      <c r="Q66" s="179"/>
      <c r="R66" s="141"/>
      <c r="S66" s="134"/>
      <c r="T66" s="134"/>
      <c r="U66" s="183"/>
      <c r="V66" s="146"/>
      <c r="W66" s="146"/>
      <c r="X66" s="133"/>
      <c r="Y66" s="133"/>
      <c r="Z66" s="134"/>
      <c r="AA66" s="134"/>
      <c r="AB66" s="143"/>
      <c r="AC66" s="144"/>
      <c r="AD66" s="172"/>
      <c r="AE66" s="144"/>
      <c r="AF66" s="134"/>
      <c r="AG66" s="134"/>
      <c r="AH66" s="147"/>
      <c r="AI66" s="134"/>
      <c r="AJ66" s="144"/>
      <c r="AK66" s="144"/>
      <c r="AL66" s="144"/>
      <c r="AM66" s="141"/>
      <c r="AN66" s="134"/>
      <c r="AO66" s="134"/>
      <c r="AP66" s="133"/>
      <c r="AQ66" s="141"/>
      <c r="AR66" s="134"/>
      <c r="AS66" s="134"/>
      <c r="AT66" s="173"/>
      <c r="AU66" s="134"/>
      <c r="AV66" s="141"/>
      <c r="AW66" s="165"/>
      <c r="AX66" s="144"/>
      <c r="AY66" s="168"/>
      <c r="AZ66" s="134"/>
      <c r="BA66" s="141"/>
      <c r="BB66" s="141"/>
      <c r="BC66" s="141"/>
      <c r="BD66" s="134"/>
      <c r="BE66" s="141"/>
      <c r="BF66" s="141"/>
      <c r="BG66" s="134"/>
      <c r="BH66" s="134"/>
      <c r="BI66" s="134"/>
      <c r="BJ66" s="181"/>
      <c r="BK66" s="133"/>
      <c r="BL66" s="134"/>
      <c r="BM66" s="144"/>
      <c r="BN66" s="144"/>
      <c r="BO66" s="144"/>
      <c r="BP66" s="144"/>
      <c r="BQ66" s="144"/>
      <c r="BR66" s="144"/>
      <c r="BS66" s="134"/>
      <c r="BT66" s="134"/>
      <c r="BU66" s="134"/>
      <c r="BV66" s="141"/>
      <c r="BW66" s="141"/>
      <c r="BX66" s="141"/>
      <c r="BY66" s="134"/>
      <c r="BZ66" s="134"/>
      <c r="CA66" s="143"/>
      <c r="CB66" s="172"/>
      <c r="CC66" s="134"/>
      <c r="CD66" s="141"/>
      <c r="CE66" s="169"/>
      <c r="CF66" s="134"/>
      <c r="CG66" s="141"/>
      <c r="CH66" s="134"/>
      <c r="CI66" s="134"/>
      <c r="CJ66" s="141"/>
      <c r="CK66" s="141"/>
      <c r="CL66" s="134"/>
      <c r="CM66" s="134"/>
      <c r="CN66" s="176"/>
      <c r="CO66" s="141"/>
    </row>
    <row r="67" spans="1:93" ht="25.5">
      <c r="A67" s="4" t="s">
        <v>62</v>
      </c>
      <c r="B67" s="22">
        <f>SUM(C67:CO67)</f>
        <v>32978200</v>
      </c>
      <c r="C67" s="227">
        <v>1480000</v>
      </c>
      <c r="D67" s="3">
        <v>3483000</v>
      </c>
      <c r="E67" s="231">
        <v>1018000</v>
      </c>
      <c r="F67" s="227">
        <v>4536000</v>
      </c>
      <c r="G67" s="231">
        <v>2106000</v>
      </c>
      <c r="H67" s="227">
        <v>11119000</v>
      </c>
      <c r="I67" s="231">
        <v>4169000</v>
      </c>
      <c r="J67" s="227">
        <v>2430000</v>
      </c>
      <c r="K67" s="231">
        <v>2637200</v>
      </c>
      <c r="L67" s="227"/>
      <c r="M67" s="174"/>
      <c r="N67" s="141"/>
      <c r="O67" s="166"/>
      <c r="P67" s="141"/>
      <c r="Q67" s="179"/>
      <c r="R67" s="141"/>
      <c r="S67" s="134"/>
      <c r="T67" s="134"/>
      <c r="U67" s="183"/>
      <c r="V67" s="146"/>
      <c r="W67" s="146"/>
      <c r="X67" s="133"/>
      <c r="Y67" s="133"/>
      <c r="Z67" s="134"/>
      <c r="AA67" s="134"/>
      <c r="AB67" s="143"/>
      <c r="AC67" s="144"/>
      <c r="AD67" s="172"/>
      <c r="AE67" s="144"/>
      <c r="AF67" s="134"/>
      <c r="AG67" s="134"/>
      <c r="AH67" s="147"/>
      <c r="AI67" s="134"/>
      <c r="AJ67" s="144"/>
      <c r="AK67" s="144"/>
      <c r="AL67" s="144"/>
      <c r="AM67" s="141"/>
      <c r="AN67" s="134"/>
      <c r="AO67" s="134"/>
      <c r="AP67" s="133"/>
      <c r="AQ67" s="141"/>
      <c r="AR67" s="134"/>
      <c r="AS67" s="134"/>
      <c r="AT67" s="173"/>
      <c r="AU67" s="134"/>
      <c r="AV67" s="141"/>
      <c r="AW67" s="165"/>
      <c r="AX67" s="144"/>
      <c r="AY67" s="168"/>
      <c r="AZ67" s="134"/>
      <c r="BA67" s="141"/>
      <c r="BB67" s="141"/>
      <c r="BC67" s="141"/>
      <c r="BD67" s="134"/>
      <c r="BE67" s="141"/>
      <c r="BF67" s="141"/>
      <c r="BG67" s="134"/>
      <c r="BH67" s="134"/>
      <c r="BI67" s="134"/>
      <c r="BJ67" s="182"/>
      <c r="BK67" s="133"/>
      <c r="BL67" s="134"/>
      <c r="BM67" s="144"/>
      <c r="BN67" s="144"/>
      <c r="BO67" s="144"/>
      <c r="BP67" s="144"/>
      <c r="BQ67" s="144"/>
      <c r="BR67" s="144"/>
      <c r="BS67" s="134"/>
      <c r="BT67" s="134"/>
      <c r="BU67" s="134"/>
      <c r="BV67" s="141"/>
      <c r="BW67" s="141"/>
      <c r="BX67" s="141"/>
      <c r="BY67" s="134"/>
      <c r="BZ67" s="134"/>
      <c r="CA67" s="143"/>
      <c r="CB67" s="172"/>
      <c r="CC67" s="134"/>
      <c r="CD67" s="141"/>
      <c r="CE67" s="169"/>
      <c r="CF67" s="134"/>
      <c r="CG67" s="141"/>
      <c r="CH67" s="134"/>
      <c r="CI67" s="134"/>
      <c r="CJ67" s="133"/>
      <c r="CK67" s="141"/>
      <c r="CL67" s="134"/>
      <c r="CM67" s="134"/>
      <c r="CN67" s="176"/>
      <c r="CO67" s="141"/>
    </row>
    <row r="68" spans="2:11" ht="12.75">
      <c r="B68">
        <f aca="true" t="shared" si="0" ref="B68:K68">COUNTBLANK(B5:B67)</f>
        <v>9</v>
      </c>
      <c r="C68">
        <f t="shared" si="0"/>
        <v>7</v>
      </c>
      <c r="D68">
        <f t="shared" si="0"/>
        <v>7</v>
      </c>
      <c r="E68">
        <f t="shared" si="0"/>
        <v>7</v>
      </c>
      <c r="F68">
        <f t="shared" si="0"/>
        <v>7</v>
      </c>
      <c r="G68">
        <f t="shared" si="0"/>
        <v>7</v>
      </c>
      <c r="H68">
        <f t="shared" si="0"/>
        <v>7</v>
      </c>
      <c r="I68">
        <f t="shared" si="0"/>
        <v>7</v>
      </c>
      <c r="J68">
        <f t="shared" si="0"/>
        <v>7</v>
      </c>
      <c r="K68">
        <f t="shared" si="0"/>
        <v>7</v>
      </c>
    </row>
    <row r="69" spans="1:2" ht="12.75">
      <c r="A69" s="85" t="s">
        <v>434</v>
      </c>
      <c r="B69" s="86">
        <f>COUNTA(C1:CO1)</f>
        <v>9</v>
      </c>
    </row>
    <row r="70" spans="1:2" ht="38.25">
      <c r="A70" s="88" t="s">
        <v>513</v>
      </c>
      <c r="B70" s="278">
        <v>1160</v>
      </c>
    </row>
    <row r="73" spans="1:94" ht="12.75">
      <c r="A73" s="121"/>
      <c r="C73">
        <f aca="true" t="shared" si="1" ref="C73:K73">IF(C68&gt;7,1,0)</f>
        <v>0</v>
      </c>
      <c r="D73">
        <f t="shared" si="1"/>
        <v>0</v>
      </c>
      <c r="E73">
        <f t="shared" si="1"/>
        <v>0</v>
      </c>
      <c r="F73">
        <f t="shared" si="1"/>
        <v>0</v>
      </c>
      <c r="G73">
        <f t="shared" si="1"/>
        <v>0</v>
      </c>
      <c r="H73">
        <f t="shared" si="1"/>
        <v>0</v>
      </c>
      <c r="I73">
        <f t="shared" si="1"/>
        <v>0</v>
      </c>
      <c r="J73">
        <f t="shared" si="1"/>
        <v>0</v>
      </c>
      <c r="K73">
        <f t="shared" si="1"/>
        <v>0</v>
      </c>
      <c r="CP73">
        <f>SUM(B73:CO73)</f>
        <v>0</v>
      </c>
    </row>
    <row r="74" s="122" customFormat="1" ht="12.75">
      <c r="A74" s="114"/>
    </row>
    <row r="75" s="122" customFormat="1" ht="12.75">
      <c r="A75" s="114"/>
    </row>
    <row r="76" s="122" customFormat="1" ht="12.75">
      <c r="A76" s="114"/>
    </row>
    <row r="77" s="122" customFormat="1" ht="12.75">
      <c r="A77" s="114"/>
    </row>
    <row r="78" s="122" customFormat="1" ht="12.75">
      <c r="A78" s="114"/>
    </row>
    <row r="79" s="122" customFormat="1" ht="12.75">
      <c r="A79" s="114"/>
    </row>
    <row r="80" s="122" customFormat="1" ht="12.75">
      <c r="A80" s="114"/>
    </row>
    <row r="81" s="122" customFormat="1" ht="12.75">
      <c r="A81" s="114"/>
    </row>
    <row r="82" s="122" customFormat="1" ht="12.75">
      <c r="A82" s="114"/>
    </row>
    <row r="83" s="122" customFormat="1" ht="12.75">
      <c r="A83" s="114"/>
    </row>
    <row r="84" s="122" customFormat="1" ht="12.75">
      <c r="A84" s="114"/>
    </row>
    <row r="85" s="122" customFormat="1" ht="12.75">
      <c r="A85" s="114"/>
    </row>
    <row r="86" s="122" customFormat="1" ht="12.75">
      <c r="A86" s="114"/>
    </row>
    <row r="87" s="122" customFormat="1" ht="12.75">
      <c r="A87" s="114"/>
    </row>
    <row r="88" s="122" customFormat="1" ht="12.75">
      <c r="A88" s="114"/>
    </row>
    <row r="89" s="122" customFormat="1" ht="12.75">
      <c r="A89" s="114"/>
    </row>
    <row r="90" s="122" customFormat="1" ht="12.75">
      <c r="A90" s="114"/>
    </row>
    <row r="91" s="122" customFormat="1" ht="12.75">
      <c r="A91" s="114"/>
    </row>
    <row r="92" s="122" customFormat="1" ht="12.75">
      <c r="A92" s="114"/>
    </row>
    <row r="93" s="122" customFormat="1" ht="12.75">
      <c r="A93" s="114"/>
    </row>
    <row r="94" s="122" customFormat="1" ht="12.75">
      <c r="A94" s="114"/>
    </row>
    <row r="95" s="122" customFormat="1" ht="12.75">
      <c r="A95" s="114"/>
    </row>
    <row r="96" s="122" customFormat="1" ht="12.75">
      <c r="A96" s="114"/>
    </row>
    <row r="97" s="122" customFormat="1" ht="12.75">
      <c r="A97" s="114"/>
    </row>
    <row r="98" s="122" customFormat="1" ht="12.75">
      <c r="A98" s="114"/>
    </row>
    <row r="99" s="122" customFormat="1" ht="12.75">
      <c r="A99" s="114"/>
    </row>
    <row r="100" s="122" customFormat="1" ht="12.75">
      <c r="A100" s="114"/>
    </row>
    <row r="101" s="122" customFormat="1" ht="12.75">
      <c r="A101" s="114"/>
    </row>
    <row r="102" s="122" customFormat="1" ht="12.75">
      <c r="A102" s="114"/>
    </row>
    <row r="103" s="122" customFormat="1" ht="12.75">
      <c r="A103" s="114"/>
    </row>
    <row r="104" s="122" customFormat="1" ht="12.75">
      <c r="A104" s="114"/>
    </row>
    <row r="105" s="122" customFormat="1" ht="12.75">
      <c r="A105" s="114"/>
    </row>
    <row r="106" s="122" customFormat="1" ht="12.75">
      <c r="A106" s="114"/>
    </row>
    <row r="107" s="122" customFormat="1" ht="12.75">
      <c r="A107" s="114"/>
    </row>
    <row r="108" s="122" customFormat="1" ht="12.75">
      <c r="A108" s="114"/>
    </row>
    <row r="109" s="122" customFormat="1" ht="12.75">
      <c r="A109" s="114"/>
    </row>
    <row r="110" s="122" customFormat="1" ht="12.75">
      <c r="A110" s="114"/>
    </row>
    <row r="111" s="122" customFormat="1" ht="12.75">
      <c r="A111" s="114"/>
    </row>
    <row r="112" s="122" customFormat="1" ht="12.75">
      <c r="A112" s="114"/>
    </row>
    <row r="113" s="122" customFormat="1" ht="12.75">
      <c r="A113" s="114"/>
    </row>
    <row r="114" s="122" customFormat="1" ht="12.75">
      <c r="A114" s="114"/>
    </row>
    <row r="115" s="122" customFormat="1" ht="12.75">
      <c r="A115" s="114"/>
    </row>
    <row r="116" s="122" customFormat="1" ht="12.75">
      <c r="A116" s="114"/>
    </row>
    <row r="117" s="122" customFormat="1" ht="12.75">
      <c r="A117" s="114"/>
    </row>
    <row r="118" s="122" customFormat="1" ht="12.75">
      <c r="A118" s="114"/>
    </row>
    <row r="119" s="122" customFormat="1" ht="12.75">
      <c r="A119" s="114"/>
    </row>
    <row r="120" s="122" customFormat="1" ht="12.75">
      <c r="A120" s="114"/>
    </row>
    <row r="121" s="122" customFormat="1" ht="12.75">
      <c r="A121" s="114"/>
    </row>
    <row r="122" s="122" customFormat="1" ht="12.75">
      <c r="A122" s="114"/>
    </row>
    <row r="123" s="122" customFormat="1" ht="12.75">
      <c r="A123" s="114"/>
    </row>
    <row r="124" s="122" customFormat="1" ht="12.75">
      <c r="A124" s="114"/>
    </row>
    <row r="125" s="122" customFormat="1" ht="12.75">
      <c r="A125" s="114"/>
    </row>
    <row r="126" s="122" customFormat="1" ht="12.75">
      <c r="A126" s="114"/>
    </row>
    <row r="127" s="122" customFormat="1" ht="12.75">
      <c r="A127" s="114"/>
    </row>
    <row r="128" s="122" customFormat="1" ht="12.75">
      <c r="A128" s="114"/>
    </row>
    <row r="129" s="122" customFormat="1" ht="12.75">
      <c r="A129" s="114"/>
    </row>
    <row r="130" s="122" customFormat="1" ht="12.75">
      <c r="A130" s="114"/>
    </row>
    <row r="131" s="122" customFormat="1" ht="12.75">
      <c r="A131" s="114"/>
    </row>
    <row r="132" s="122" customFormat="1" ht="12.75">
      <c r="A132" s="114"/>
    </row>
    <row r="133" s="122" customFormat="1" ht="12.75">
      <c r="A133" s="114"/>
    </row>
    <row r="134" s="122" customFormat="1" ht="12.75">
      <c r="A134" s="114"/>
    </row>
    <row r="135" s="122" customFormat="1" ht="12.75">
      <c r="A135" s="114"/>
    </row>
    <row r="136" s="122" customFormat="1" ht="12.75">
      <c r="A136" s="114"/>
    </row>
    <row r="137" s="122" customFormat="1" ht="12.75">
      <c r="A137" s="114"/>
    </row>
    <row r="138" s="122" customFormat="1" ht="12.75">
      <c r="A138" s="114"/>
    </row>
    <row r="139" s="122" customFormat="1" ht="12.75">
      <c r="A139" s="114"/>
    </row>
    <row r="140" s="122" customFormat="1" ht="12.75">
      <c r="A140" s="114"/>
    </row>
    <row r="141" s="122" customFormat="1" ht="12.75">
      <c r="A141" s="114"/>
    </row>
    <row r="142" s="122" customFormat="1" ht="12.75">
      <c r="A142" s="114"/>
    </row>
    <row r="143" s="122" customFormat="1" ht="12.75">
      <c r="A143" s="114"/>
    </row>
    <row r="144" s="122" customFormat="1" ht="12.75">
      <c r="A144" s="114"/>
    </row>
    <row r="145" s="122" customFormat="1" ht="12.75">
      <c r="A145" s="114"/>
    </row>
    <row r="146" s="122" customFormat="1" ht="12.75">
      <c r="A146" s="114"/>
    </row>
    <row r="147" s="122" customFormat="1" ht="12.75">
      <c r="A147" s="114"/>
    </row>
    <row r="148" s="122" customFormat="1" ht="12.75">
      <c r="A148" s="114"/>
    </row>
    <row r="149" s="122" customFormat="1" ht="12.75">
      <c r="A149" s="114"/>
    </row>
    <row r="150" s="122" customFormat="1" ht="12.75">
      <c r="A150" s="114"/>
    </row>
    <row r="151" s="122" customFormat="1" ht="12.75">
      <c r="A151" s="114"/>
    </row>
    <row r="152" s="122" customFormat="1" ht="12.75">
      <c r="A152" s="114"/>
    </row>
    <row r="153" s="122" customFormat="1" ht="12.75">
      <c r="A153" s="114"/>
    </row>
    <row r="154" s="122" customFormat="1" ht="12.75">
      <c r="A154" s="114"/>
    </row>
    <row r="155" s="122" customFormat="1" ht="12.75">
      <c r="A155" s="114"/>
    </row>
    <row r="156" s="122" customFormat="1" ht="12.75">
      <c r="A156" s="114"/>
    </row>
    <row r="157" s="122" customFormat="1" ht="12.75">
      <c r="A157" s="114"/>
    </row>
    <row r="158" s="122" customFormat="1" ht="12.75">
      <c r="A158" s="114"/>
    </row>
    <row r="159" s="122" customFormat="1" ht="12.75">
      <c r="A159" s="114"/>
    </row>
    <row r="160" s="122" customFormat="1" ht="12.75">
      <c r="A160" s="114"/>
    </row>
    <row r="161" s="122" customFormat="1" ht="12.75">
      <c r="A161" s="114"/>
    </row>
    <row r="162" s="122" customFormat="1" ht="12.75">
      <c r="A162" s="114"/>
    </row>
    <row r="163" s="122" customFormat="1" ht="12.75">
      <c r="A163" s="114"/>
    </row>
    <row r="164" s="122" customFormat="1" ht="12.75">
      <c r="A164" s="114"/>
    </row>
    <row r="165" s="122" customFormat="1" ht="12.75">
      <c r="A165" s="114"/>
    </row>
    <row r="166" s="122" customFormat="1" ht="12.75">
      <c r="A166" s="114"/>
    </row>
    <row r="167" s="122" customFormat="1" ht="12.75">
      <c r="A167" s="114"/>
    </row>
    <row r="168" s="122" customFormat="1" ht="12.75">
      <c r="A168" s="114"/>
    </row>
    <row r="169" s="122" customFormat="1" ht="12.75">
      <c r="A169" s="114"/>
    </row>
    <row r="170" s="122" customFormat="1" ht="12.75">
      <c r="A170" s="114"/>
    </row>
    <row r="171" s="122" customFormat="1" ht="12.75">
      <c r="A171" s="114"/>
    </row>
    <row r="172" s="122" customFormat="1" ht="12.75">
      <c r="A172" s="114"/>
    </row>
    <row r="173" s="122" customFormat="1" ht="12.75">
      <c r="A173" s="114"/>
    </row>
    <row r="174" s="122" customFormat="1" ht="12.75">
      <c r="A174" s="114"/>
    </row>
    <row r="175" s="122" customFormat="1" ht="12.75">
      <c r="A175" s="114"/>
    </row>
    <row r="176" s="122" customFormat="1" ht="12.75">
      <c r="A176" s="114"/>
    </row>
    <row r="177" s="122" customFormat="1" ht="12.75">
      <c r="A177" s="114"/>
    </row>
    <row r="178" s="122" customFormat="1" ht="12.75">
      <c r="A178" s="114"/>
    </row>
    <row r="179" s="122" customFormat="1" ht="12.75">
      <c r="A179" s="114"/>
    </row>
    <row r="180" s="122" customFormat="1" ht="12.75">
      <c r="A180" s="114"/>
    </row>
    <row r="181" s="122" customFormat="1" ht="12.75">
      <c r="A181" s="114"/>
    </row>
    <row r="182" s="122" customFormat="1" ht="12.75">
      <c r="A182" s="114"/>
    </row>
    <row r="183" s="122" customFormat="1" ht="12.75">
      <c r="A183" s="114"/>
    </row>
    <row r="184" s="122" customFormat="1" ht="12.75">
      <c r="A184" s="114"/>
    </row>
    <row r="185" s="122" customFormat="1" ht="12.75">
      <c r="A185" s="114"/>
    </row>
    <row r="186" s="122" customFormat="1" ht="12.75">
      <c r="A186" s="114"/>
    </row>
    <row r="187" s="122" customFormat="1" ht="12.75">
      <c r="A187" s="114"/>
    </row>
    <row r="188" s="122" customFormat="1" ht="12.75">
      <c r="A188" s="114"/>
    </row>
    <row r="189" s="122" customFormat="1" ht="12.75">
      <c r="A189" s="114"/>
    </row>
    <row r="190" s="122" customFormat="1" ht="12.75">
      <c r="A190" s="114"/>
    </row>
    <row r="191" s="122" customFormat="1" ht="12.75">
      <c r="A191" s="114"/>
    </row>
    <row r="192" s="122" customFormat="1" ht="12.75">
      <c r="A192" s="114"/>
    </row>
    <row r="193" s="122" customFormat="1" ht="12.75">
      <c r="A193" s="114"/>
    </row>
    <row r="194" s="122" customFormat="1" ht="12.75">
      <c r="A194" s="114"/>
    </row>
    <row r="195" s="122" customFormat="1" ht="12.75">
      <c r="A195" s="114"/>
    </row>
    <row r="196" s="122" customFormat="1" ht="12.75">
      <c r="A196" s="114"/>
    </row>
    <row r="197" s="122" customFormat="1" ht="12.75">
      <c r="A197" s="114"/>
    </row>
    <row r="198" s="122" customFormat="1" ht="12.75">
      <c r="A198" s="114"/>
    </row>
    <row r="199" s="122" customFormat="1" ht="12.75">
      <c r="A199" s="114"/>
    </row>
    <row r="200" s="122" customFormat="1" ht="12.75">
      <c r="A200" s="114"/>
    </row>
    <row r="201" s="122" customFormat="1" ht="12.75">
      <c r="A201" s="114"/>
    </row>
    <row r="202" s="122" customFormat="1" ht="12.75">
      <c r="A202" s="114"/>
    </row>
    <row r="203" s="122" customFormat="1" ht="12.75">
      <c r="A203" s="114"/>
    </row>
    <row r="204" s="122" customFormat="1" ht="12.75">
      <c r="A204" s="114"/>
    </row>
    <row r="205" s="122" customFormat="1" ht="12.75">
      <c r="A205" s="114"/>
    </row>
    <row r="206" s="122" customFormat="1" ht="12.75">
      <c r="A206" s="114"/>
    </row>
    <row r="207" s="122" customFormat="1" ht="12.75">
      <c r="A207" s="114"/>
    </row>
    <row r="208" s="122" customFormat="1" ht="12.75">
      <c r="A208" s="114"/>
    </row>
    <row r="209" s="122" customFormat="1" ht="12.75">
      <c r="A209" s="114"/>
    </row>
    <row r="210" s="122" customFormat="1" ht="12.75">
      <c r="A210" s="114"/>
    </row>
    <row r="211" s="122" customFormat="1" ht="12.75">
      <c r="A211" s="114"/>
    </row>
    <row r="212" s="122" customFormat="1" ht="12.75">
      <c r="A212" s="114"/>
    </row>
    <row r="213" s="122" customFormat="1" ht="12.75">
      <c r="A213" s="114"/>
    </row>
    <row r="214" s="122" customFormat="1" ht="12.75">
      <c r="A214" s="114"/>
    </row>
    <row r="215" s="122" customFormat="1" ht="12.75">
      <c r="A215" s="114"/>
    </row>
    <row r="216" s="122" customFormat="1" ht="12.75">
      <c r="A216" s="114"/>
    </row>
    <row r="217" s="122" customFormat="1" ht="12.75">
      <c r="A217" s="114"/>
    </row>
    <row r="218" s="122" customFormat="1" ht="12.75">
      <c r="A218" s="114"/>
    </row>
    <row r="219" s="122" customFormat="1" ht="12.75">
      <c r="A219" s="114"/>
    </row>
    <row r="220" s="122" customFormat="1" ht="12.75">
      <c r="A220" s="114"/>
    </row>
    <row r="221" s="122" customFormat="1" ht="12.75">
      <c r="A221" s="114"/>
    </row>
    <row r="222" s="122" customFormat="1" ht="12.75">
      <c r="A222" s="114"/>
    </row>
    <row r="223" s="122" customFormat="1" ht="12.75">
      <c r="A223" s="114"/>
    </row>
    <row r="224" s="122" customFormat="1" ht="12.75">
      <c r="A224" s="114"/>
    </row>
    <row r="225" s="122" customFormat="1" ht="12.75">
      <c r="A225" s="114"/>
    </row>
    <row r="226" s="122" customFormat="1" ht="12.75">
      <c r="A226" s="114"/>
    </row>
    <row r="227" s="122" customFormat="1" ht="12.75">
      <c r="A227" s="114"/>
    </row>
    <row r="228" s="122" customFormat="1" ht="12.75">
      <c r="A228" s="114"/>
    </row>
    <row r="229" s="122" customFormat="1" ht="12.75">
      <c r="A229" s="114"/>
    </row>
    <row r="230" s="122" customFormat="1" ht="12.75">
      <c r="A230" s="114"/>
    </row>
    <row r="231" s="122" customFormat="1" ht="12.75">
      <c r="A231" s="114"/>
    </row>
    <row r="232" s="122" customFormat="1" ht="12.75">
      <c r="A232" s="114"/>
    </row>
    <row r="233" s="122" customFormat="1" ht="12.75">
      <c r="A233" s="114"/>
    </row>
    <row r="234" s="122" customFormat="1" ht="12.75">
      <c r="A234" s="114"/>
    </row>
    <row r="235" s="122" customFormat="1" ht="12.75">
      <c r="A235" s="114"/>
    </row>
    <row r="236" s="122" customFormat="1" ht="12.75">
      <c r="A236" s="114"/>
    </row>
    <row r="237" s="122" customFormat="1" ht="12.75">
      <c r="A237" s="114"/>
    </row>
    <row r="238" s="122" customFormat="1" ht="12.75">
      <c r="A238" s="114"/>
    </row>
    <row r="239" s="122" customFormat="1" ht="12.75">
      <c r="A239" s="114"/>
    </row>
    <row r="240" s="122" customFormat="1" ht="12.75">
      <c r="A240" s="114"/>
    </row>
    <row r="241" s="122" customFormat="1" ht="12.75">
      <c r="A241" s="114"/>
    </row>
    <row r="242" s="122" customFormat="1" ht="12.75">
      <c r="A242" s="114"/>
    </row>
    <row r="243" s="122" customFormat="1" ht="12.75">
      <c r="A243" s="114"/>
    </row>
    <row r="244" s="122" customFormat="1" ht="12.75">
      <c r="A244" s="114"/>
    </row>
    <row r="245" s="122" customFormat="1" ht="12.75">
      <c r="A245" s="114"/>
    </row>
    <row r="246" s="122" customFormat="1" ht="12.75">
      <c r="A246" s="114"/>
    </row>
    <row r="247" s="122" customFormat="1" ht="12.75">
      <c r="A247" s="114"/>
    </row>
    <row r="248" s="122" customFormat="1" ht="12.75">
      <c r="A248" s="114"/>
    </row>
    <row r="249" s="122" customFormat="1" ht="12.75">
      <c r="A249" s="114"/>
    </row>
    <row r="250" s="122" customFormat="1" ht="12.75">
      <c r="A250" s="114"/>
    </row>
    <row r="251" s="122" customFormat="1" ht="12.75">
      <c r="A251" s="114"/>
    </row>
    <row r="252" s="122" customFormat="1" ht="12.75">
      <c r="A252" s="114"/>
    </row>
    <row r="253" s="122" customFormat="1" ht="12.75">
      <c r="A253" s="114"/>
    </row>
    <row r="254" s="122" customFormat="1" ht="12.75">
      <c r="A254" s="114"/>
    </row>
    <row r="255" s="122" customFormat="1" ht="12.75">
      <c r="A255" s="114"/>
    </row>
    <row r="256" s="122" customFormat="1" ht="12.75">
      <c r="A256" s="114"/>
    </row>
    <row r="257" s="122" customFormat="1" ht="12.75">
      <c r="A257" s="114"/>
    </row>
    <row r="258" s="122" customFormat="1" ht="12.75">
      <c r="A258" s="114"/>
    </row>
    <row r="259" s="122" customFormat="1" ht="12.75">
      <c r="A259" s="114"/>
    </row>
    <row r="260" s="122" customFormat="1" ht="12.75">
      <c r="A260" s="114"/>
    </row>
    <row r="261" s="122" customFormat="1" ht="12.75">
      <c r="A261" s="114"/>
    </row>
    <row r="262" s="122" customFormat="1" ht="12.75">
      <c r="A262" s="114"/>
    </row>
    <row r="263" s="122" customFormat="1" ht="12.75">
      <c r="A263" s="114"/>
    </row>
    <row r="264" s="122" customFormat="1" ht="12.75">
      <c r="A264" s="114"/>
    </row>
    <row r="265" s="122" customFormat="1" ht="12.75">
      <c r="A265" s="114"/>
    </row>
    <row r="266" s="122" customFormat="1" ht="12.75">
      <c r="A266" s="114"/>
    </row>
    <row r="267" s="122" customFormat="1" ht="12.75">
      <c r="A267" s="114"/>
    </row>
    <row r="268" s="122" customFormat="1" ht="12.75">
      <c r="A268" s="114"/>
    </row>
    <row r="269" s="122" customFormat="1" ht="12.75">
      <c r="A269" s="114"/>
    </row>
    <row r="270" s="122" customFormat="1" ht="12.75">
      <c r="A270" s="114"/>
    </row>
    <row r="271" s="122" customFormat="1" ht="12.75">
      <c r="A271" s="114"/>
    </row>
    <row r="272" s="122" customFormat="1" ht="12.75">
      <c r="A272" s="114"/>
    </row>
    <row r="273" s="122" customFormat="1" ht="12.75">
      <c r="A273" s="114"/>
    </row>
    <row r="274" s="122" customFormat="1" ht="12.75">
      <c r="A274" s="114"/>
    </row>
    <row r="275" s="122" customFormat="1" ht="12.75">
      <c r="A275" s="114"/>
    </row>
    <row r="276" s="122" customFormat="1" ht="12.75">
      <c r="A276" s="114"/>
    </row>
    <row r="277" s="122" customFormat="1" ht="12.75">
      <c r="A277" s="114"/>
    </row>
    <row r="278" s="122" customFormat="1" ht="12.75">
      <c r="A278" s="114"/>
    </row>
    <row r="279" s="122" customFormat="1" ht="12.75">
      <c r="A279" s="114"/>
    </row>
    <row r="280" s="122" customFormat="1" ht="12.75">
      <c r="A280" s="114"/>
    </row>
    <row r="281" s="122" customFormat="1" ht="12.75">
      <c r="A281" s="114"/>
    </row>
    <row r="282" s="122" customFormat="1" ht="12.75">
      <c r="A282" s="114"/>
    </row>
    <row r="283" s="122" customFormat="1" ht="12.75">
      <c r="A283" s="114"/>
    </row>
    <row r="284" s="122" customFormat="1" ht="12.75">
      <c r="A284" s="114"/>
    </row>
    <row r="285" s="122" customFormat="1" ht="12.75">
      <c r="A285" s="114"/>
    </row>
    <row r="286" s="122" customFormat="1" ht="12.75">
      <c r="A286" s="114"/>
    </row>
    <row r="287" s="122" customFormat="1" ht="12.75">
      <c r="A287" s="114"/>
    </row>
    <row r="288" s="122" customFormat="1" ht="12.75">
      <c r="A288" s="114"/>
    </row>
    <row r="289" s="122" customFormat="1" ht="12.75">
      <c r="A289" s="114"/>
    </row>
    <row r="290" s="122" customFormat="1" ht="12.75">
      <c r="A290" s="114"/>
    </row>
    <row r="291" s="122" customFormat="1" ht="12.75">
      <c r="A291" s="114"/>
    </row>
    <row r="292" s="122" customFormat="1" ht="12.75">
      <c r="A292" s="114"/>
    </row>
    <row r="293" s="122" customFormat="1" ht="12.75">
      <c r="A293" s="114"/>
    </row>
    <row r="294" s="122" customFormat="1" ht="12.75">
      <c r="A294" s="114"/>
    </row>
    <row r="295" s="122" customFormat="1" ht="12.75">
      <c r="A295" s="114"/>
    </row>
    <row r="296" s="122" customFormat="1" ht="12.75">
      <c r="A296" s="114"/>
    </row>
    <row r="297" s="122" customFormat="1" ht="12.75">
      <c r="A297" s="114"/>
    </row>
    <row r="298" s="122" customFormat="1" ht="12.75">
      <c r="A298" s="114"/>
    </row>
    <row r="299" s="122" customFormat="1" ht="12.75">
      <c r="A299" s="114"/>
    </row>
    <row r="300" s="122" customFormat="1" ht="12.75">
      <c r="A300" s="114"/>
    </row>
    <row r="301" s="122" customFormat="1" ht="12.75">
      <c r="A301" s="114"/>
    </row>
    <row r="302" s="122" customFormat="1" ht="12.75">
      <c r="A302" s="114"/>
    </row>
    <row r="303" s="122" customFormat="1" ht="12.75">
      <c r="A303" s="114"/>
    </row>
    <row r="304" s="122" customFormat="1" ht="12.75">
      <c r="A304" s="114"/>
    </row>
    <row r="305" s="122" customFormat="1" ht="12.75">
      <c r="A305" s="114"/>
    </row>
    <row r="306" s="122" customFormat="1" ht="12.75">
      <c r="A306" s="114"/>
    </row>
    <row r="307" s="122" customFormat="1" ht="12.75">
      <c r="A307" s="114"/>
    </row>
    <row r="308" s="122" customFormat="1" ht="12.75">
      <c r="A308" s="114"/>
    </row>
    <row r="309" s="122" customFormat="1" ht="12.75">
      <c r="A309" s="114"/>
    </row>
    <row r="310" s="122" customFormat="1" ht="12.75">
      <c r="A310" s="114"/>
    </row>
    <row r="311" s="122" customFormat="1" ht="12.75">
      <c r="A311" s="114"/>
    </row>
    <row r="312" s="122" customFormat="1" ht="12.75">
      <c r="A312" s="114"/>
    </row>
    <row r="313" s="122" customFormat="1" ht="12.75">
      <c r="A313" s="114"/>
    </row>
    <row r="314" s="122" customFormat="1" ht="12.75">
      <c r="A314" s="114"/>
    </row>
    <row r="315" s="122" customFormat="1" ht="12.75">
      <c r="A315" s="114"/>
    </row>
    <row r="316" s="122" customFormat="1" ht="12.75">
      <c r="A316" s="114"/>
    </row>
    <row r="317" s="122" customFormat="1" ht="12.75">
      <c r="A317" s="114"/>
    </row>
    <row r="318" s="122" customFormat="1" ht="12.75">
      <c r="A318" s="114"/>
    </row>
    <row r="319" s="122" customFormat="1" ht="12.75">
      <c r="A319" s="114"/>
    </row>
    <row r="320" s="122" customFormat="1" ht="12.75">
      <c r="A320" s="114"/>
    </row>
    <row r="321" s="122" customFormat="1" ht="12.75">
      <c r="A321" s="114"/>
    </row>
    <row r="322" s="122" customFormat="1" ht="12.75">
      <c r="A322" s="114"/>
    </row>
    <row r="323" s="122" customFormat="1" ht="12.75">
      <c r="A323" s="114"/>
    </row>
    <row r="324" s="122" customFormat="1" ht="12.75">
      <c r="A324" s="114"/>
    </row>
    <row r="325" s="122" customFormat="1" ht="12.75">
      <c r="A325" s="114"/>
    </row>
    <row r="326" s="122" customFormat="1" ht="12.75">
      <c r="A326" s="114"/>
    </row>
    <row r="327" s="122" customFormat="1" ht="12.75">
      <c r="A327" s="114"/>
    </row>
    <row r="328" s="122" customFormat="1" ht="12.75">
      <c r="A328" s="114"/>
    </row>
    <row r="329" s="122" customFormat="1" ht="12.75">
      <c r="A329" s="114"/>
    </row>
    <row r="330" s="122" customFormat="1" ht="12.75">
      <c r="A330" s="114"/>
    </row>
    <row r="331" s="122" customFormat="1" ht="12.75">
      <c r="A331" s="114"/>
    </row>
    <row r="332" s="122" customFormat="1" ht="12.75">
      <c r="A332" s="114"/>
    </row>
    <row r="333" s="122" customFormat="1" ht="12.75">
      <c r="A333" s="114"/>
    </row>
    <row r="334" s="122" customFormat="1" ht="12.75">
      <c r="A334" s="114"/>
    </row>
    <row r="335" s="122" customFormat="1" ht="12.75">
      <c r="A335" s="114"/>
    </row>
    <row r="336" s="122" customFormat="1" ht="12.75">
      <c r="A336" s="114"/>
    </row>
    <row r="337" s="122" customFormat="1" ht="12.75">
      <c r="A337" s="114"/>
    </row>
    <row r="338" s="122" customFormat="1" ht="12.75">
      <c r="A338" s="114"/>
    </row>
    <row r="339" s="122" customFormat="1" ht="12.75">
      <c r="A339" s="114"/>
    </row>
    <row r="340" s="122" customFormat="1" ht="12.75">
      <c r="A340" s="114"/>
    </row>
    <row r="341" s="122" customFormat="1" ht="12.75">
      <c r="A341" s="114"/>
    </row>
    <row r="342" s="122" customFormat="1" ht="12.75">
      <c r="A342" s="114"/>
    </row>
    <row r="343" s="122" customFormat="1" ht="12.75">
      <c r="A343" s="114"/>
    </row>
    <row r="344" s="122" customFormat="1" ht="12.75">
      <c r="A344" s="114"/>
    </row>
    <row r="345" s="122" customFormat="1" ht="12.75">
      <c r="A345" s="114"/>
    </row>
    <row r="346" s="122" customFormat="1" ht="12.75">
      <c r="A346" s="114"/>
    </row>
    <row r="347" s="122" customFormat="1" ht="12.75">
      <c r="A347" s="114"/>
    </row>
    <row r="348" s="122" customFormat="1" ht="12.75">
      <c r="A348" s="114"/>
    </row>
    <row r="349" s="122" customFormat="1" ht="12.75">
      <c r="A349" s="114"/>
    </row>
    <row r="350" s="122" customFormat="1" ht="12.75">
      <c r="A350" s="114"/>
    </row>
    <row r="351" s="122" customFormat="1" ht="12.75">
      <c r="A351" s="114"/>
    </row>
    <row r="352" s="122" customFormat="1" ht="12.75">
      <c r="A352" s="114"/>
    </row>
    <row r="353" s="122" customFormat="1" ht="12.75">
      <c r="A353" s="114"/>
    </row>
    <row r="354" s="122" customFormat="1" ht="12.75">
      <c r="A354" s="114"/>
    </row>
    <row r="355" s="122" customFormat="1" ht="12.75">
      <c r="A355" s="114"/>
    </row>
    <row r="356" s="122" customFormat="1" ht="12.75">
      <c r="A356" s="114"/>
    </row>
    <row r="357" s="122" customFormat="1" ht="12.75">
      <c r="A357" s="114"/>
    </row>
    <row r="358" s="122" customFormat="1" ht="12.75">
      <c r="A358" s="114"/>
    </row>
    <row r="359" s="122" customFormat="1" ht="12.75">
      <c r="A359" s="114"/>
    </row>
    <row r="360" s="122" customFormat="1" ht="12.75">
      <c r="A360" s="114"/>
    </row>
    <row r="361" s="122" customFormat="1" ht="12.75">
      <c r="A361" s="114"/>
    </row>
    <row r="362" s="122" customFormat="1" ht="12.75">
      <c r="A362" s="114"/>
    </row>
    <row r="363" s="122" customFormat="1" ht="12.75">
      <c r="A363" s="114"/>
    </row>
    <row r="364" s="122" customFormat="1" ht="12.75">
      <c r="A364" s="114"/>
    </row>
    <row r="365" s="122" customFormat="1" ht="12.75">
      <c r="A365" s="114"/>
    </row>
    <row r="366" s="122" customFormat="1" ht="12.75">
      <c r="A366" s="114"/>
    </row>
    <row r="367" s="122" customFormat="1" ht="12.75">
      <c r="A367" s="114"/>
    </row>
    <row r="368" s="122" customFormat="1" ht="12.75">
      <c r="A368" s="114"/>
    </row>
    <row r="369" s="122" customFormat="1" ht="12.75">
      <c r="A369" s="114"/>
    </row>
    <row r="370" s="122" customFormat="1" ht="12.75">
      <c r="A370" s="114"/>
    </row>
    <row r="371" s="122" customFormat="1" ht="12.75">
      <c r="A371" s="114"/>
    </row>
    <row r="372" s="122" customFormat="1" ht="12.75">
      <c r="A372" s="114"/>
    </row>
    <row r="373" s="122" customFormat="1" ht="12.75">
      <c r="A373" s="114"/>
    </row>
    <row r="374" s="122" customFormat="1" ht="12.75">
      <c r="A374" s="114"/>
    </row>
    <row r="375" s="122" customFormat="1" ht="12.75">
      <c r="A375" s="114"/>
    </row>
    <row r="376" s="122" customFormat="1" ht="12.75">
      <c r="A376" s="114"/>
    </row>
    <row r="377" s="122" customFormat="1" ht="12.75">
      <c r="A377" s="114"/>
    </row>
    <row r="378" s="122" customFormat="1" ht="12.75">
      <c r="A378" s="114"/>
    </row>
    <row r="379" s="122" customFormat="1" ht="12.75">
      <c r="A379" s="114"/>
    </row>
    <row r="380" s="122" customFormat="1" ht="12.75">
      <c r="A380" s="114"/>
    </row>
    <row r="381" s="122" customFormat="1" ht="12.75">
      <c r="A381" s="114"/>
    </row>
    <row r="382" s="122" customFormat="1" ht="12.75">
      <c r="A382" s="114"/>
    </row>
    <row r="383" s="122" customFormat="1" ht="12.75">
      <c r="A383" s="114"/>
    </row>
    <row r="384" s="122" customFormat="1" ht="12.75">
      <c r="A384" s="114"/>
    </row>
    <row r="385" s="122" customFormat="1" ht="12.75">
      <c r="A385" s="114"/>
    </row>
    <row r="386" s="122" customFormat="1" ht="12.75">
      <c r="A386" s="114"/>
    </row>
    <row r="387" s="122" customFormat="1" ht="12.75">
      <c r="A387" s="114"/>
    </row>
    <row r="388" s="122" customFormat="1" ht="12.75">
      <c r="A388" s="114"/>
    </row>
    <row r="389" s="122" customFormat="1" ht="12.75">
      <c r="A389" s="114"/>
    </row>
    <row r="390" s="122" customFormat="1" ht="12.75">
      <c r="A390" s="114"/>
    </row>
    <row r="391" s="122" customFormat="1" ht="12.75">
      <c r="A391" s="114"/>
    </row>
    <row r="392" s="122" customFormat="1" ht="12.75">
      <c r="A392" s="114"/>
    </row>
    <row r="393" s="122" customFormat="1" ht="12.75">
      <c r="A393" s="114"/>
    </row>
    <row r="394" s="122" customFormat="1" ht="12.75">
      <c r="A394" s="114"/>
    </row>
    <row r="395" s="122" customFormat="1" ht="12.75">
      <c r="A395" s="114"/>
    </row>
    <row r="396" s="122" customFormat="1" ht="12.75">
      <c r="A396" s="114"/>
    </row>
    <row r="397" s="122" customFormat="1" ht="12.75">
      <c r="A397" s="114"/>
    </row>
    <row r="398" s="122" customFormat="1" ht="12.75">
      <c r="A398" s="114"/>
    </row>
    <row r="399" s="122" customFormat="1" ht="12.75">
      <c r="A399" s="114"/>
    </row>
    <row r="400" s="122" customFormat="1" ht="12.75">
      <c r="A400" s="114"/>
    </row>
    <row r="401" s="122" customFormat="1" ht="12.75">
      <c r="A401" s="114"/>
    </row>
    <row r="402" s="122" customFormat="1" ht="12.75">
      <c r="A402" s="114"/>
    </row>
    <row r="403" s="122" customFormat="1" ht="12.75">
      <c r="A403" s="114"/>
    </row>
    <row r="404" s="122" customFormat="1" ht="12.75">
      <c r="A404" s="114"/>
    </row>
    <row r="405" s="122" customFormat="1" ht="12.75">
      <c r="A405" s="114"/>
    </row>
    <row r="406" s="122" customFormat="1" ht="12.75">
      <c r="A406" s="114"/>
    </row>
    <row r="407" s="122" customFormat="1" ht="12.75">
      <c r="A407" s="114"/>
    </row>
    <row r="408" s="122" customFormat="1" ht="12.75">
      <c r="A408" s="114"/>
    </row>
    <row r="409" s="122" customFormat="1" ht="12.75">
      <c r="A409" s="114"/>
    </row>
    <row r="410" s="122" customFormat="1" ht="12.75">
      <c r="A410" s="114"/>
    </row>
    <row r="411" s="122" customFormat="1" ht="12.75">
      <c r="A411" s="114"/>
    </row>
    <row r="412" s="122" customFormat="1" ht="12.75">
      <c r="A412" s="114"/>
    </row>
    <row r="413" s="122" customFormat="1" ht="12.75">
      <c r="A413" s="114"/>
    </row>
    <row r="414" s="122" customFormat="1" ht="12.75">
      <c r="A414" s="114"/>
    </row>
    <row r="415" s="122" customFormat="1" ht="12.75">
      <c r="A415" s="114"/>
    </row>
    <row r="416" s="122" customFormat="1" ht="12.75">
      <c r="A416" s="114"/>
    </row>
    <row r="417" s="122" customFormat="1" ht="12.75">
      <c r="A417" s="114"/>
    </row>
    <row r="418" s="122" customFormat="1" ht="12.75">
      <c r="A418" s="114"/>
    </row>
    <row r="419" s="122" customFormat="1" ht="12.75">
      <c r="A419" s="114"/>
    </row>
    <row r="420" s="122" customFormat="1" ht="12.75">
      <c r="A420" s="114"/>
    </row>
    <row r="421" s="122" customFormat="1" ht="12.75">
      <c r="A421" s="114"/>
    </row>
    <row r="422" s="122" customFormat="1" ht="12.75">
      <c r="A422" s="114"/>
    </row>
    <row r="423" s="122" customFormat="1" ht="12.75">
      <c r="A423" s="114"/>
    </row>
    <row r="424" s="122" customFormat="1" ht="12.75">
      <c r="A424" s="114"/>
    </row>
    <row r="425" s="122" customFormat="1" ht="12.75">
      <c r="A425" s="114"/>
    </row>
    <row r="426" s="122" customFormat="1" ht="12.75">
      <c r="A426" s="114"/>
    </row>
    <row r="427" s="122" customFormat="1" ht="12.75">
      <c r="A427" s="114"/>
    </row>
    <row r="428" s="122" customFormat="1" ht="12.75">
      <c r="A428" s="114"/>
    </row>
    <row r="429" s="122" customFormat="1" ht="12.75">
      <c r="A429" s="114"/>
    </row>
    <row r="430" s="122" customFormat="1" ht="12.75">
      <c r="A430" s="114"/>
    </row>
    <row r="431" s="122" customFormat="1" ht="12.75">
      <c r="A431" s="114"/>
    </row>
    <row r="432" s="122" customFormat="1" ht="12.75">
      <c r="A432" s="114"/>
    </row>
    <row r="433" s="122" customFormat="1" ht="12.75">
      <c r="A433" s="114"/>
    </row>
    <row r="434" s="122" customFormat="1" ht="12.75">
      <c r="A434" s="114"/>
    </row>
    <row r="435" s="122" customFormat="1" ht="12.75">
      <c r="A435" s="114"/>
    </row>
    <row r="436" s="122" customFormat="1" ht="12.75">
      <c r="A436" s="114"/>
    </row>
    <row r="437" s="122" customFormat="1" ht="12.75">
      <c r="A437" s="114"/>
    </row>
    <row r="438" s="122" customFormat="1" ht="12.75">
      <c r="A438" s="114"/>
    </row>
    <row r="439" s="122" customFormat="1" ht="12.75">
      <c r="A439" s="114"/>
    </row>
    <row r="440" s="122" customFormat="1" ht="12.75">
      <c r="A440" s="114"/>
    </row>
    <row r="441" s="122" customFormat="1" ht="12.75">
      <c r="A441" s="114"/>
    </row>
    <row r="442" s="122" customFormat="1" ht="12.75">
      <c r="A442" s="114"/>
    </row>
    <row r="443" s="122" customFormat="1" ht="12.75">
      <c r="A443" s="114"/>
    </row>
    <row r="444" s="122" customFormat="1" ht="12.75">
      <c r="A444" s="114"/>
    </row>
    <row r="445" s="122" customFormat="1" ht="12.75">
      <c r="A445" s="114"/>
    </row>
    <row r="446" s="122" customFormat="1" ht="12.75">
      <c r="A446" s="114"/>
    </row>
    <row r="447" s="122" customFormat="1" ht="12.75">
      <c r="A447" s="114"/>
    </row>
    <row r="448" s="122" customFormat="1" ht="12.75">
      <c r="A448" s="114"/>
    </row>
    <row r="449" s="122" customFormat="1" ht="12.75">
      <c r="A449" s="114"/>
    </row>
    <row r="450" s="122" customFormat="1" ht="12.75">
      <c r="A450" s="114"/>
    </row>
    <row r="451" s="122" customFormat="1" ht="12.75">
      <c r="A451" s="114"/>
    </row>
    <row r="452" s="122" customFormat="1" ht="12.75">
      <c r="A452" s="114"/>
    </row>
    <row r="453" s="122" customFormat="1" ht="12.75">
      <c r="A453" s="114"/>
    </row>
    <row r="454" s="122" customFormat="1" ht="12.75">
      <c r="A454" s="114"/>
    </row>
    <row r="455" s="122" customFormat="1" ht="12.75">
      <c r="A455" s="114"/>
    </row>
    <row r="456" s="122" customFormat="1" ht="12.75">
      <c r="A456" s="114"/>
    </row>
    <row r="457" s="122" customFormat="1" ht="12.75">
      <c r="A457" s="114"/>
    </row>
    <row r="458" s="122" customFormat="1" ht="12.75">
      <c r="A458" s="114"/>
    </row>
    <row r="459" s="122" customFormat="1" ht="12.75">
      <c r="A459" s="114"/>
    </row>
    <row r="460" s="122" customFormat="1" ht="12.75">
      <c r="A460" s="114"/>
    </row>
    <row r="461" s="122" customFormat="1" ht="12.75">
      <c r="A461" s="114"/>
    </row>
    <row r="462" s="122" customFormat="1" ht="12.75">
      <c r="A462" s="114"/>
    </row>
    <row r="463" s="122" customFormat="1" ht="12.75">
      <c r="A463" s="114"/>
    </row>
    <row r="464" s="122" customFormat="1" ht="12.75">
      <c r="A464" s="114"/>
    </row>
    <row r="465" s="122" customFormat="1" ht="12.75">
      <c r="A465" s="114"/>
    </row>
    <row r="466" s="122" customFormat="1" ht="12.75">
      <c r="A466" s="114"/>
    </row>
    <row r="467" s="122" customFormat="1" ht="12.75">
      <c r="A467" s="114"/>
    </row>
    <row r="468" s="122" customFormat="1" ht="12.75">
      <c r="A468" s="114"/>
    </row>
    <row r="469" s="122" customFormat="1" ht="12.75">
      <c r="A469" s="114"/>
    </row>
    <row r="470" s="122" customFormat="1" ht="12.75">
      <c r="A470" s="114"/>
    </row>
    <row r="471" s="122" customFormat="1" ht="12.75">
      <c r="A471" s="114"/>
    </row>
    <row r="472" s="122" customFormat="1" ht="12.75">
      <c r="A472" s="114"/>
    </row>
    <row r="473" s="122" customFormat="1" ht="12.75">
      <c r="A473" s="114"/>
    </row>
    <row r="474" s="122" customFormat="1" ht="12.75">
      <c r="A474" s="114"/>
    </row>
    <row r="475" s="122" customFormat="1" ht="12.75">
      <c r="A475" s="114"/>
    </row>
    <row r="476" s="122" customFormat="1" ht="12.75">
      <c r="A476" s="114"/>
    </row>
    <row r="477" s="122" customFormat="1" ht="12.75">
      <c r="A477" s="114"/>
    </row>
    <row r="478" s="122" customFormat="1" ht="12.75">
      <c r="A478" s="114"/>
    </row>
    <row r="479" s="122" customFormat="1" ht="12.75">
      <c r="A479" s="114"/>
    </row>
    <row r="480" s="122" customFormat="1" ht="12.75">
      <c r="A480" s="114"/>
    </row>
    <row r="481" s="122" customFormat="1" ht="12.75">
      <c r="A481" s="114"/>
    </row>
    <row r="482" s="122" customFormat="1" ht="12.75">
      <c r="A482" s="114"/>
    </row>
    <row r="483" s="122" customFormat="1" ht="12.75">
      <c r="A483" s="114"/>
    </row>
    <row r="484" s="122" customFormat="1" ht="12.75">
      <c r="A484" s="114"/>
    </row>
    <row r="485" s="122" customFormat="1" ht="12.75">
      <c r="A485" s="114"/>
    </row>
    <row r="486" s="122" customFormat="1" ht="12.75">
      <c r="A486" s="114"/>
    </row>
    <row r="487" s="122" customFormat="1" ht="12.75">
      <c r="A487" s="114"/>
    </row>
    <row r="488" s="122" customFormat="1" ht="12.75">
      <c r="A488" s="114"/>
    </row>
    <row r="489" s="122" customFormat="1" ht="12.75">
      <c r="A489" s="114"/>
    </row>
    <row r="490" s="122" customFormat="1" ht="12.75">
      <c r="A490" s="114"/>
    </row>
    <row r="491" s="122" customFormat="1" ht="12.75">
      <c r="A491" s="114"/>
    </row>
    <row r="492" s="122" customFormat="1" ht="12.75">
      <c r="A492" s="114"/>
    </row>
    <row r="493" s="122" customFormat="1" ht="12.75">
      <c r="A493" s="114"/>
    </row>
    <row r="494" s="122" customFormat="1" ht="12.75">
      <c r="A494" s="114"/>
    </row>
    <row r="495" s="122" customFormat="1" ht="12.75">
      <c r="A495" s="114"/>
    </row>
    <row r="496" s="122" customFormat="1" ht="12.75">
      <c r="A496" s="114"/>
    </row>
    <row r="497" s="122" customFormat="1" ht="12.75">
      <c r="A497" s="114"/>
    </row>
    <row r="498" s="122" customFormat="1" ht="12.75">
      <c r="A498" s="114"/>
    </row>
    <row r="499" s="122" customFormat="1" ht="12.75">
      <c r="A499" s="114"/>
    </row>
    <row r="500" s="122" customFormat="1" ht="12.75">
      <c r="A500" s="114"/>
    </row>
    <row r="501" s="122" customFormat="1" ht="12.75">
      <c r="A501" s="114"/>
    </row>
    <row r="502" s="122" customFormat="1" ht="12.75">
      <c r="A502" s="114"/>
    </row>
    <row r="503" s="122" customFormat="1" ht="12.75">
      <c r="A503" s="114"/>
    </row>
    <row r="504" s="122" customFormat="1" ht="12.75">
      <c r="A504" s="114"/>
    </row>
    <row r="505" s="122" customFormat="1" ht="12.75">
      <c r="A505" s="114"/>
    </row>
    <row r="506" s="122" customFormat="1" ht="12.75">
      <c r="A506" s="114"/>
    </row>
    <row r="507" s="122" customFormat="1" ht="12.75">
      <c r="A507" s="114"/>
    </row>
    <row r="508" s="122" customFormat="1" ht="12.75">
      <c r="A508" s="114"/>
    </row>
    <row r="509" s="122" customFormat="1" ht="12.75">
      <c r="A509" s="114"/>
    </row>
    <row r="510" s="122" customFormat="1" ht="12.75">
      <c r="A510" s="114"/>
    </row>
    <row r="511" s="122" customFormat="1" ht="12.75">
      <c r="A511" s="114"/>
    </row>
    <row r="512" s="122" customFormat="1" ht="12.75">
      <c r="A512" s="114"/>
    </row>
    <row r="513" s="122" customFormat="1" ht="12.75">
      <c r="A513" s="114"/>
    </row>
    <row r="514" s="122" customFormat="1" ht="12.75">
      <c r="A514" s="114"/>
    </row>
    <row r="515" s="122" customFormat="1" ht="12.75">
      <c r="A515" s="114"/>
    </row>
    <row r="516" s="122" customFormat="1" ht="12.75">
      <c r="A516" s="114"/>
    </row>
    <row r="517" s="122" customFormat="1" ht="12.75">
      <c r="A517" s="114"/>
    </row>
    <row r="518" s="122" customFormat="1" ht="12.75">
      <c r="A518" s="114"/>
    </row>
    <row r="519" s="122" customFormat="1" ht="12.75">
      <c r="A519" s="114"/>
    </row>
    <row r="520" s="122" customFormat="1" ht="12.75">
      <c r="A520" s="114"/>
    </row>
    <row r="521" s="122" customFormat="1" ht="12.75">
      <c r="A521" s="114"/>
    </row>
    <row r="522" s="122" customFormat="1" ht="12.75">
      <c r="A522" s="114"/>
    </row>
    <row r="523" s="122" customFormat="1" ht="12.75">
      <c r="A523" s="114"/>
    </row>
    <row r="524" s="122" customFormat="1" ht="12.75">
      <c r="A524" s="114"/>
    </row>
    <row r="525" s="122" customFormat="1" ht="12.75">
      <c r="A525" s="114"/>
    </row>
    <row r="526" s="122" customFormat="1" ht="12.75">
      <c r="A526" s="114"/>
    </row>
    <row r="527" s="122" customFormat="1" ht="12.75">
      <c r="A527" s="114"/>
    </row>
    <row r="528" s="122" customFormat="1" ht="12.75">
      <c r="A528" s="114"/>
    </row>
    <row r="529" s="122" customFormat="1" ht="12.75">
      <c r="A529" s="114"/>
    </row>
    <row r="530" s="122" customFormat="1" ht="12.75">
      <c r="A530" s="114"/>
    </row>
    <row r="531" s="122" customFormat="1" ht="12.75">
      <c r="A531" s="114"/>
    </row>
    <row r="532" s="122" customFormat="1" ht="12.75">
      <c r="A532" s="114"/>
    </row>
    <row r="533" s="122" customFormat="1" ht="12.75">
      <c r="A533" s="114"/>
    </row>
    <row r="534" s="122" customFormat="1" ht="12.75">
      <c r="A534" s="114"/>
    </row>
    <row r="535" s="122" customFormat="1" ht="12.75">
      <c r="A535" s="114"/>
    </row>
    <row r="536" s="122" customFormat="1" ht="12.75">
      <c r="A536" s="114"/>
    </row>
    <row r="537" s="122" customFormat="1" ht="12.75">
      <c r="A537" s="114"/>
    </row>
    <row r="538" s="122" customFormat="1" ht="12.75">
      <c r="A538" s="114"/>
    </row>
    <row r="539" s="122" customFormat="1" ht="12.75">
      <c r="A539" s="114"/>
    </row>
    <row r="540" s="122" customFormat="1" ht="12.75">
      <c r="A540" s="114"/>
    </row>
    <row r="541" s="122" customFormat="1" ht="12.75">
      <c r="A541" s="114"/>
    </row>
    <row r="542" s="122" customFormat="1" ht="12.75">
      <c r="A542" s="114"/>
    </row>
    <row r="543" s="122" customFormat="1" ht="12.75">
      <c r="A543" s="114"/>
    </row>
    <row r="544" s="122" customFormat="1" ht="12.75">
      <c r="A544" s="114"/>
    </row>
    <row r="545" s="122" customFormat="1" ht="12.75">
      <c r="A545" s="114"/>
    </row>
    <row r="546" s="122" customFormat="1" ht="12.75">
      <c r="A546" s="114"/>
    </row>
    <row r="547" s="122" customFormat="1" ht="12.75">
      <c r="A547" s="114"/>
    </row>
    <row r="548" s="122" customFormat="1" ht="12.75">
      <c r="A548" s="114"/>
    </row>
    <row r="549" s="122" customFormat="1" ht="12.75">
      <c r="A549" s="114"/>
    </row>
    <row r="550" s="122" customFormat="1" ht="12.75">
      <c r="A550" s="114"/>
    </row>
    <row r="551" s="122" customFormat="1" ht="12.75">
      <c r="A551" s="114"/>
    </row>
    <row r="552" s="122" customFormat="1" ht="12.75">
      <c r="A552" s="114"/>
    </row>
    <row r="553" s="122" customFormat="1" ht="12.75">
      <c r="A553" s="114"/>
    </row>
    <row r="554" s="122" customFormat="1" ht="12.75">
      <c r="A554" s="114"/>
    </row>
    <row r="555" s="122" customFormat="1" ht="12.75">
      <c r="A555" s="114"/>
    </row>
    <row r="556" s="122" customFormat="1" ht="12.75">
      <c r="A556" s="114"/>
    </row>
    <row r="557" s="122" customFormat="1" ht="12.75">
      <c r="A557" s="114"/>
    </row>
    <row r="558" s="122" customFormat="1" ht="12.75">
      <c r="A558" s="114"/>
    </row>
    <row r="559" s="122" customFormat="1" ht="12.75">
      <c r="A559" s="114"/>
    </row>
    <row r="560" s="122" customFormat="1" ht="12.75">
      <c r="A560" s="114"/>
    </row>
    <row r="561" s="122" customFormat="1" ht="12.75">
      <c r="A561" s="114"/>
    </row>
    <row r="562" s="122" customFormat="1" ht="12.75">
      <c r="A562" s="114"/>
    </row>
    <row r="563" s="122" customFormat="1" ht="12.75">
      <c r="A563" s="114"/>
    </row>
    <row r="564" s="122" customFormat="1" ht="12.75">
      <c r="A564" s="114"/>
    </row>
    <row r="565" s="122" customFormat="1" ht="12.75">
      <c r="A565" s="114"/>
    </row>
    <row r="566" s="122" customFormat="1" ht="12.75">
      <c r="A566" s="114"/>
    </row>
    <row r="567" s="122" customFormat="1" ht="12.75">
      <c r="A567" s="114"/>
    </row>
    <row r="568" s="122" customFormat="1" ht="12.75">
      <c r="A568" s="114"/>
    </row>
    <row r="569" s="122" customFormat="1" ht="12.75">
      <c r="A569" s="114"/>
    </row>
    <row r="570" s="122" customFormat="1" ht="12.75">
      <c r="A570" s="114"/>
    </row>
    <row r="571" s="122" customFormat="1" ht="12.75">
      <c r="A571" s="114"/>
    </row>
    <row r="572" s="122" customFormat="1" ht="12.75">
      <c r="A572" s="114"/>
    </row>
    <row r="573" s="122" customFormat="1" ht="12.75">
      <c r="A573" s="114"/>
    </row>
    <row r="574" s="122" customFormat="1" ht="12.75">
      <c r="A574" s="114"/>
    </row>
    <row r="575" s="122" customFormat="1" ht="12.75">
      <c r="A575" s="114"/>
    </row>
    <row r="576" s="122" customFormat="1" ht="12.75">
      <c r="A576" s="114"/>
    </row>
    <row r="577" s="122" customFormat="1" ht="12.75">
      <c r="A577" s="114"/>
    </row>
    <row r="578" s="122" customFormat="1" ht="12.75">
      <c r="A578" s="114"/>
    </row>
    <row r="579" s="122" customFormat="1" ht="12.75">
      <c r="A579" s="114"/>
    </row>
    <row r="580" s="122" customFormat="1" ht="12.75">
      <c r="A580" s="114"/>
    </row>
    <row r="581" s="122" customFormat="1" ht="12.75">
      <c r="A581" s="114"/>
    </row>
    <row r="582" s="122" customFormat="1" ht="12.75">
      <c r="A582" s="114"/>
    </row>
    <row r="583" s="122" customFormat="1" ht="12.75">
      <c r="A583" s="114"/>
    </row>
    <row r="584" s="122" customFormat="1" ht="12.75">
      <c r="A584" s="114"/>
    </row>
    <row r="585" s="122" customFormat="1" ht="12.75">
      <c r="A585" s="114"/>
    </row>
    <row r="586" s="122" customFormat="1" ht="12.75">
      <c r="A586" s="114"/>
    </row>
    <row r="587" s="122" customFormat="1" ht="12.75">
      <c r="A587" s="114"/>
    </row>
    <row r="588" s="122" customFormat="1" ht="12.75">
      <c r="A588" s="114"/>
    </row>
    <row r="589" s="122" customFormat="1" ht="12.75">
      <c r="A589" s="114"/>
    </row>
    <row r="590" s="122" customFormat="1" ht="12.75">
      <c r="A590" s="114"/>
    </row>
    <row r="591" s="122" customFormat="1" ht="12.75">
      <c r="A591" s="114"/>
    </row>
    <row r="592" s="122" customFormat="1" ht="12.75">
      <c r="A592" s="114"/>
    </row>
    <row r="593" s="122" customFormat="1" ht="12.75">
      <c r="A593" s="114"/>
    </row>
    <row r="594" s="122" customFormat="1" ht="12.75">
      <c r="A594" s="114"/>
    </row>
    <row r="595" s="122" customFormat="1" ht="12.75">
      <c r="A595" s="114"/>
    </row>
    <row r="596" s="122" customFormat="1" ht="12.75">
      <c r="A596" s="114"/>
    </row>
    <row r="597" s="122" customFormat="1" ht="12.75">
      <c r="A597" s="114"/>
    </row>
    <row r="598" s="122" customFormat="1" ht="12.75">
      <c r="A598" s="114"/>
    </row>
    <row r="599" s="122" customFormat="1" ht="12.75">
      <c r="A599" s="114"/>
    </row>
    <row r="600" s="122" customFormat="1" ht="12.75">
      <c r="A600" s="114"/>
    </row>
    <row r="601" s="122" customFormat="1" ht="12.75">
      <c r="A601" s="114"/>
    </row>
    <row r="602" s="122" customFormat="1" ht="12.75">
      <c r="A602" s="114"/>
    </row>
    <row r="603" s="122" customFormat="1" ht="12.75">
      <c r="A603" s="114"/>
    </row>
    <row r="604" s="122" customFormat="1" ht="12.75">
      <c r="A604" s="114"/>
    </row>
    <row r="605" s="122" customFormat="1" ht="12.75">
      <c r="A605" s="114"/>
    </row>
    <row r="606" s="122" customFormat="1" ht="12.75">
      <c r="A606" s="114"/>
    </row>
    <row r="607" s="122" customFormat="1" ht="12.75">
      <c r="A607" s="114"/>
    </row>
    <row r="608" s="122" customFormat="1" ht="12.75">
      <c r="A608" s="114"/>
    </row>
    <row r="609" s="122" customFormat="1" ht="12.75">
      <c r="A609" s="114"/>
    </row>
    <row r="610" s="122" customFormat="1" ht="12.75">
      <c r="A610" s="114"/>
    </row>
    <row r="611" s="122" customFormat="1" ht="12.75">
      <c r="A611" s="114"/>
    </row>
    <row r="612" s="122" customFormat="1" ht="12.75">
      <c r="A612" s="114"/>
    </row>
    <row r="613" s="122" customFormat="1" ht="12.75">
      <c r="A613" s="114"/>
    </row>
    <row r="614" s="122" customFormat="1" ht="12.75">
      <c r="A614" s="114"/>
    </row>
    <row r="615" s="122" customFormat="1" ht="12.75">
      <c r="A615" s="114"/>
    </row>
    <row r="616" s="122" customFormat="1" ht="12.75">
      <c r="A616" s="114"/>
    </row>
    <row r="617" s="122" customFormat="1" ht="12.75">
      <c r="A617" s="114"/>
    </row>
    <row r="618" s="122" customFormat="1" ht="12.75">
      <c r="A618" s="114"/>
    </row>
    <row r="619" s="122" customFormat="1" ht="12.75">
      <c r="A619" s="114"/>
    </row>
    <row r="620" s="122" customFormat="1" ht="12.75">
      <c r="A620" s="114"/>
    </row>
    <row r="621" s="122" customFormat="1" ht="12.75">
      <c r="A621" s="114"/>
    </row>
    <row r="622" s="122" customFormat="1" ht="12.75">
      <c r="A622" s="114"/>
    </row>
    <row r="623" s="122" customFormat="1" ht="12.75">
      <c r="A623" s="114"/>
    </row>
    <row r="624" s="122" customFormat="1" ht="12.75">
      <c r="A624" s="114"/>
    </row>
    <row r="625" s="122" customFormat="1" ht="12.75">
      <c r="A625" s="114"/>
    </row>
    <row r="626" s="122" customFormat="1" ht="12.75">
      <c r="A626" s="114"/>
    </row>
    <row r="627" s="122" customFormat="1" ht="12.75">
      <c r="A627" s="114"/>
    </row>
    <row r="628" s="122" customFormat="1" ht="12.75">
      <c r="A628" s="114"/>
    </row>
    <row r="629" s="122" customFormat="1" ht="12.75">
      <c r="A629" s="114"/>
    </row>
    <row r="630" s="122" customFormat="1" ht="12.75">
      <c r="A630" s="114"/>
    </row>
    <row r="631" s="122" customFormat="1" ht="12.75">
      <c r="A631" s="114"/>
    </row>
    <row r="632" s="122" customFormat="1" ht="12.75">
      <c r="A632" s="114"/>
    </row>
    <row r="633" s="122" customFormat="1" ht="12.75">
      <c r="A633" s="114"/>
    </row>
    <row r="634" s="122" customFormat="1" ht="12.75">
      <c r="A634" s="114"/>
    </row>
    <row r="635" s="122" customFormat="1" ht="12.75">
      <c r="A635" s="114"/>
    </row>
    <row r="636" s="122" customFormat="1" ht="12.75">
      <c r="A636" s="114"/>
    </row>
    <row r="637" s="122" customFormat="1" ht="12.75">
      <c r="A637" s="114"/>
    </row>
    <row r="638" s="122" customFormat="1" ht="12.75">
      <c r="A638" s="114"/>
    </row>
    <row r="639" s="122" customFormat="1" ht="12.75">
      <c r="A639" s="114"/>
    </row>
    <row r="640" s="122" customFormat="1" ht="12.75">
      <c r="A640" s="114"/>
    </row>
    <row r="641" s="122" customFormat="1" ht="12.75">
      <c r="A641" s="114"/>
    </row>
    <row r="642" s="122" customFormat="1" ht="12.75">
      <c r="A642" s="114"/>
    </row>
    <row r="643" s="122" customFormat="1" ht="12.75">
      <c r="A643" s="114"/>
    </row>
    <row r="644" s="122" customFormat="1" ht="12.75">
      <c r="A644" s="114"/>
    </row>
    <row r="645" s="122" customFormat="1" ht="12.75">
      <c r="A645" s="114"/>
    </row>
    <row r="646" s="122" customFormat="1" ht="12.75">
      <c r="A646" s="114"/>
    </row>
    <row r="647" s="122" customFormat="1" ht="12.75">
      <c r="A647" s="114"/>
    </row>
    <row r="648" s="122" customFormat="1" ht="12.75">
      <c r="A648" s="114"/>
    </row>
    <row r="649" s="122" customFormat="1" ht="12.75">
      <c r="A649" s="114"/>
    </row>
    <row r="650" s="122" customFormat="1" ht="12.75">
      <c r="A650" s="114"/>
    </row>
    <row r="651" s="122" customFormat="1" ht="12.75">
      <c r="A651" s="114"/>
    </row>
    <row r="652" s="122" customFormat="1" ht="12.75">
      <c r="A652" s="114"/>
    </row>
    <row r="653" s="122" customFormat="1" ht="12.75">
      <c r="A653" s="114"/>
    </row>
    <row r="654" s="122" customFormat="1" ht="12.75">
      <c r="A654" s="114"/>
    </row>
    <row r="655" s="122" customFormat="1" ht="12.75">
      <c r="A655" s="114"/>
    </row>
    <row r="656" s="122" customFormat="1" ht="12.75">
      <c r="A656" s="114"/>
    </row>
    <row r="657" s="122" customFormat="1" ht="12.75">
      <c r="A657" s="114"/>
    </row>
    <row r="658" s="122" customFormat="1" ht="12.75">
      <c r="A658" s="114"/>
    </row>
    <row r="659" s="122" customFormat="1" ht="12.75">
      <c r="A659" s="114"/>
    </row>
    <row r="660" s="122" customFormat="1" ht="12.75">
      <c r="A660" s="114"/>
    </row>
    <row r="661" s="122" customFormat="1" ht="12.75">
      <c r="A661" s="114"/>
    </row>
    <row r="662" s="122" customFormat="1" ht="12.75">
      <c r="A662" s="114"/>
    </row>
    <row r="663" s="122" customFormat="1" ht="12.75">
      <c r="A663" s="114"/>
    </row>
    <row r="664" s="122" customFormat="1" ht="12.75">
      <c r="A664" s="114"/>
    </row>
    <row r="665" s="122" customFormat="1" ht="12.75">
      <c r="A665" s="114"/>
    </row>
    <row r="666" s="122" customFormat="1" ht="12.75">
      <c r="A666" s="114"/>
    </row>
    <row r="667" s="122" customFormat="1" ht="12.75">
      <c r="A667" s="114"/>
    </row>
    <row r="668" s="122" customFormat="1" ht="12.75">
      <c r="A668" s="114"/>
    </row>
    <row r="669" s="122" customFormat="1" ht="12.75">
      <c r="A669" s="114"/>
    </row>
    <row r="670" s="122" customFormat="1" ht="12.75">
      <c r="A670" s="114"/>
    </row>
    <row r="671" s="122" customFormat="1" ht="12.75">
      <c r="A671" s="114"/>
    </row>
    <row r="672" s="122" customFormat="1" ht="12.75">
      <c r="A672" s="114"/>
    </row>
    <row r="673" s="122" customFormat="1" ht="12.75">
      <c r="A673" s="114"/>
    </row>
    <row r="674" s="122" customFormat="1" ht="12.75">
      <c r="A674" s="114"/>
    </row>
    <row r="675" s="122" customFormat="1" ht="12.75">
      <c r="A675" s="114"/>
    </row>
    <row r="676" s="122" customFormat="1" ht="12.75">
      <c r="A676" s="114"/>
    </row>
    <row r="677" s="122" customFormat="1" ht="12.75">
      <c r="A677" s="114"/>
    </row>
    <row r="678" s="122" customFormat="1" ht="12.75">
      <c r="A678" s="114"/>
    </row>
    <row r="679" s="122" customFormat="1" ht="12.75">
      <c r="A679" s="114"/>
    </row>
    <row r="680" s="122" customFormat="1" ht="12.75">
      <c r="A680" s="114"/>
    </row>
    <row r="681" s="122" customFormat="1" ht="12.75">
      <c r="A681" s="114"/>
    </row>
    <row r="682" s="122" customFormat="1" ht="12.75">
      <c r="A682" s="114"/>
    </row>
    <row r="683" s="122" customFormat="1" ht="12.75">
      <c r="A683" s="114"/>
    </row>
    <row r="684" s="122" customFormat="1" ht="12.75">
      <c r="A684" s="114"/>
    </row>
    <row r="685" s="122" customFormat="1" ht="12.75">
      <c r="A685" s="114"/>
    </row>
    <row r="686" s="122" customFormat="1" ht="12.75">
      <c r="A686" s="114"/>
    </row>
    <row r="687" s="122" customFormat="1" ht="12.75">
      <c r="A687" s="114"/>
    </row>
    <row r="688" s="122" customFormat="1" ht="12.75">
      <c r="A688" s="114"/>
    </row>
    <row r="689" s="122" customFormat="1" ht="12.75">
      <c r="A689" s="114"/>
    </row>
    <row r="690" s="122" customFormat="1" ht="12.75">
      <c r="A690" s="114"/>
    </row>
    <row r="691" s="122" customFormat="1" ht="12.75">
      <c r="A691" s="114"/>
    </row>
    <row r="692" s="122" customFormat="1" ht="12.75">
      <c r="A692" s="114"/>
    </row>
    <row r="693" s="122" customFormat="1" ht="12.75">
      <c r="A693" s="114"/>
    </row>
    <row r="694" s="122" customFormat="1" ht="12.75">
      <c r="A694" s="114"/>
    </row>
    <row r="695" s="122" customFormat="1" ht="12.75">
      <c r="A695" s="114"/>
    </row>
    <row r="696" s="122" customFormat="1" ht="12.75">
      <c r="A696" s="114"/>
    </row>
    <row r="697" s="122" customFormat="1" ht="12.75">
      <c r="A697" s="114"/>
    </row>
    <row r="698" s="122" customFormat="1" ht="12.75">
      <c r="A698" s="114"/>
    </row>
    <row r="699" s="122" customFormat="1" ht="12.75">
      <c r="A699" s="114"/>
    </row>
    <row r="700" s="122" customFormat="1" ht="12.75">
      <c r="A700" s="114"/>
    </row>
    <row r="701" s="122" customFormat="1" ht="12.75">
      <c r="A701" s="114"/>
    </row>
    <row r="702" s="122" customFormat="1" ht="12.75">
      <c r="A702" s="114"/>
    </row>
    <row r="703" s="122" customFormat="1" ht="12.75">
      <c r="A703" s="114"/>
    </row>
    <row r="704" s="122" customFormat="1" ht="12.75">
      <c r="A704" s="114"/>
    </row>
    <row r="705" s="122" customFormat="1" ht="12.75">
      <c r="A705" s="114"/>
    </row>
    <row r="706" s="122" customFormat="1" ht="12.75">
      <c r="A706" s="114"/>
    </row>
    <row r="707" s="122" customFormat="1" ht="12.75">
      <c r="A707" s="114"/>
    </row>
    <row r="708" s="122" customFormat="1" ht="12.75">
      <c r="A708" s="114"/>
    </row>
    <row r="709" s="122" customFormat="1" ht="12.75">
      <c r="A709" s="114"/>
    </row>
    <row r="710" s="122" customFormat="1" ht="12.75">
      <c r="A710" s="114"/>
    </row>
    <row r="711" s="122" customFormat="1" ht="12.75">
      <c r="A711" s="114"/>
    </row>
    <row r="712" s="122" customFormat="1" ht="12.75">
      <c r="A712" s="114"/>
    </row>
    <row r="713" s="122" customFormat="1" ht="12.75">
      <c r="A713" s="114"/>
    </row>
    <row r="714" s="122" customFormat="1" ht="12.75">
      <c r="A714" s="114"/>
    </row>
    <row r="715" s="122" customFormat="1" ht="12.75">
      <c r="A715" s="114"/>
    </row>
    <row r="716" s="122" customFormat="1" ht="12.75">
      <c r="A716" s="114"/>
    </row>
    <row r="717" s="122" customFormat="1" ht="12.75">
      <c r="A717" s="114"/>
    </row>
    <row r="718" s="122" customFormat="1" ht="12.75">
      <c r="A718" s="114"/>
    </row>
    <row r="719" s="122" customFormat="1" ht="12.75">
      <c r="A719" s="114"/>
    </row>
    <row r="720" s="122" customFormat="1" ht="12.75">
      <c r="A720" s="114"/>
    </row>
    <row r="721" s="122" customFormat="1" ht="12.75">
      <c r="A721" s="114"/>
    </row>
    <row r="722" s="122" customFormat="1" ht="12.75">
      <c r="A722" s="114"/>
    </row>
    <row r="723" s="122" customFormat="1" ht="12.75">
      <c r="A723" s="114"/>
    </row>
    <row r="724" s="122" customFormat="1" ht="12.75">
      <c r="A724" s="114"/>
    </row>
    <row r="725" s="122" customFormat="1" ht="12.75">
      <c r="A725" s="114"/>
    </row>
    <row r="726" s="122" customFormat="1" ht="12.75">
      <c r="A726" s="114"/>
    </row>
    <row r="727" s="122" customFormat="1" ht="12.75">
      <c r="A727" s="114"/>
    </row>
    <row r="728" s="122" customFormat="1" ht="12.75">
      <c r="A728" s="114"/>
    </row>
    <row r="729" s="122" customFormat="1" ht="12.75">
      <c r="A729" s="114"/>
    </row>
    <row r="730" s="122" customFormat="1" ht="12.75">
      <c r="A730" s="114"/>
    </row>
    <row r="731" s="122" customFormat="1" ht="12.75">
      <c r="A731" s="114"/>
    </row>
    <row r="732" s="122" customFormat="1" ht="12.75">
      <c r="A732" s="114"/>
    </row>
    <row r="733" s="122" customFormat="1" ht="12.75">
      <c r="A733" s="114"/>
    </row>
    <row r="734" s="122" customFormat="1" ht="12.75">
      <c r="A734" s="114"/>
    </row>
    <row r="735" s="122" customFormat="1" ht="12.75">
      <c r="A735" s="114"/>
    </row>
    <row r="736" s="122" customFormat="1" ht="12.75">
      <c r="A736" s="114"/>
    </row>
    <row r="737" s="122" customFormat="1" ht="12.75">
      <c r="A737" s="114"/>
    </row>
    <row r="738" s="122" customFormat="1" ht="12.75">
      <c r="A738" s="114"/>
    </row>
    <row r="739" s="122" customFormat="1" ht="12.75">
      <c r="A739" s="114"/>
    </row>
    <row r="740" s="122" customFormat="1" ht="12.75">
      <c r="A740" s="114"/>
    </row>
    <row r="741" s="122" customFormat="1" ht="12.75">
      <c r="A741" s="114"/>
    </row>
    <row r="742" s="122" customFormat="1" ht="12.75">
      <c r="A742" s="114"/>
    </row>
    <row r="743" s="122" customFormat="1" ht="12.75">
      <c r="A743" s="114"/>
    </row>
    <row r="744" s="122" customFormat="1" ht="12.75">
      <c r="A744" s="114"/>
    </row>
    <row r="745" s="122" customFormat="1" ht="12.75">
      <c r="A745" s="114"/>
    </row>
    <row r="746" s="122" customFormat="1" ht="12.75">
      <c r="A746" s="114"/>
    </row>
    <row r="747" s="122" customFormat="1" ht="12.75">
      <c r="A747" s="114"/>
    </row>
    <row r="748" s="122" customFormat="1" ht="12.75">
      <c r="A748" s="114"/>
    </row>
    <row r="749" s="122" customFormat="1" ht="12.75">
      <c r="A749" s="114"/>
    </row>
    <row r="750" s="122" customFormat="1" ht="12.75">
      <c r="A750" s="114"/>
    </row>
    <row r="751" s="122" customFormat="1" ht="12.75">
      <c r="A751" s="114"/>
    </row>
    <row r="752" s="122" customFormat="1" ht="12.75">
      <c r="A752" s="114"/>
    </row>
    <row r="753" s="122" customFormat="1" ht="12.75">
      <c r="A753" s="114"/>
    </row>
    <row r="754" s="122" customFormat="1" ht="12.75">
      <c r="A754" s="114"/>
    </row>
    <row r="755" s="122" customFormat="1" ht="12.75">
      <c r="A755" s="114"/>
    </row>
    <row r="756" s="122" customFormat="1" ht="12.75">
      <c r="A756" s="114"/>
    </row>
    <row r="757" s="122" customFormat="1" ht="12.75">
      <c r="A757" s="114"/>
    </row>
    <row r="758" s="122" customFormat="1" ht="12.75">
      <c r="A758" s="114"/>
    </row>
    <row r="759" s="122" customFormat="1" ht="12.75">
      <c r="A759" s="114"/>
    </row>
    <row r="760" s="122" customFormat="1" ht="12.75">
      <c r="A760" s="114"/>
    </row>
    <row r="761" s="122" customFormat="1" ht="12.75">
      <c r="A761" s="114"/>
    </row>
    <row r="762" s="122" customFormat="1" ht="12.75">
      <c r="A762" s="114"/>
    </row>
    <row r="763" s="122" customFormat="1" ht="12.75">
      <c r="A763" s="114"/>
    </row>
    <row r="764" s="122" customFormat="1" ht="12.75">
      <c r="A764" s="114"/>
    </row>
    <row r="765" s="122" customFormat="1" ht="12.75">
      <c r="A765" s="114"/>
    </row>
    <row r="766" s="122" customFormat="1" ht="12.75">
      <c r="A766" s="114"/>
    </row>
    <row r="767" s="122" customFormat="1" ht="12.75">
      <c r="A767" s="114"/>
    </row>
    <row r="768" s="122" customFormat="1" ht="12.75">
      <c r="A768" s="114"/>
    </row>
    <row r="769" s="122" customFormat="1" ht="12.75">
      <c r="A769" s="114"/>
    </row>
    <row r="770" s="122" customFormat="1" ht="12.75">
      <c r="A770" s="114"/>
    </row>
    <row r="771" s="122" customFormat="1" ht="12.75">
      <c r="A771" s="114"/>
    </row>
    <row r="772" s="122" customFormat="1" ht="12.75">
      <c r="A772" s="114"/>
    </row>
    <row r="773" s="122" customFormat="1" ht="12.75">
      <c r="A773" s="114"/>
    </row>
    <row r="774" s="122" customFormat="1" ht="12.75">
      <c r="A774" s="114"/>
    </row>
    <row r="775" s="122" customFormat="1" ht="12.75">
      <c r="A775" s="114"/>
    </row>
    <row r="776" s="122" customFormat="1" ht="12.75">
      <c r="A776" s="114"/>
    </row>
    <row r="777" s="122" customFormat="1" ht="12.75">
      <c r="A777" s="114"/>
    </row>
    <row r="778" s="122" customFormat="1" ht="12.75">
      <c r="A778" s="114"/>
    </row>
    <row r="779" s="122" customFormat="1" ht="12.75">
      <c r="A779" s="114"/>
    </row>
    <row r="780" s="122" customFormat="1" ht="12.75">
      <c r="A780" s="114"/>
    </row>
    <row r="781" s="122" customFormat="1" ht="12.75">
      <c r="A781" s="114"/>
    </row>
    <row r="782" s="122" customFormat="1" ht="12.75">
      <c r="A782" s="114"/>
    </row>
    <row r="783" s="122" customFormat="1" ht="12.75">
      <c r="A783" s="114"/>
    </row>
    <row r="784" s="122" customFormat="1" ht="12.75">
      <c r="A784" s="114"/>
    </row>
    <row r="785" s="122" customFormat="1" ht="12.75">
      <c r="A785" s="114"/>
    </row>
    <row r="786" s="122" customFormat="1" ht="12.75">
      <c r="A786" s="114"/>
    </row>
    <row r="787" s="122" customFormat="1" ht="12.75">
      <c r="A787" s="114"/>
    </row>
    <row r="788" s="122" customFormat="1" ht="12.75">
      <c r="A788" s="114"/>
    </row>
    <row r="789" s="122" customFormat="1" ht="12.75">
      <c r="A789" s="114"/>
    </row>
    <row r="790" s="122" customFormat="1" ht="12.75">
      <c r="A790" s="114"/>
    </row>
    <row r="791" s="122" customFormat="1" ht="12.75">
      <c r="A791" s="114"/>
    </row>
    <row r="792" s="122" customFormat="1" ht="12.75">
      <c r="A792" s="114"/>
    </row>
    <row r="793" s="122" customFormat="1" ht="12.75">
      <c r="A793" s="114"/>
    </row>
    <row r="794" s="122" customFormat="1" ht="12.75">
      <c r="A794" s="114"/>
    </row>
    <row r="795" s="122" customFormat="1" ht="12.75">
      <c r="A795" s="114"/>
    </row>
    <row r="796" s="122" customFormat="1" ht="12.75">
      <c r="A796" s="114"/>
    </row>
    <row r="797" s="122" customFormat="1" ht="12.75">
      <c r="A797" s="114"/>
    </row>
    <row r="798" s="122" customFormat="1" ht="12.75">
      <c r="A798" s="114"/>
    </row>
    <row r="799" s="122" customFormat="1" ht="12.75">
      <c r="A799" s="114"/>
    </row>
    <row r="800" s="122" customFormat="1" ht="12.75">
      <c r="A800" s="114"/>
    </row>
    <row r="801" s="122" customFormat="1" ht="12.75">
      <c r="A801" s="114"/>
    </row>
    <row r="802" s="122" customFormat="1" ht="12.75">
      <c r="A802" s="114"/>
    </row>
    <row r="803" s="122" customFormat="1" ht="12.75">
      <c r="A803" s="114"/>
    </row>
    <row r="804" s="122" customFormat="1" ht="12.75">
      <c r="A804" s="114"/>
    </row>
    <row r="805" s="122" customFormat="1" ht="12.75">
      <c r="A805" s="114"/>
    </row>
    <row r="806" s="122" customFormat="1" ht="12.75">
      <c r="A806" s="114"/>
    </row>
    <row r="807" s="122" customFormat="1" ht="12.75">
      <c r="A807" s="114"/>
    </row>
    <row r="808" s="122" customFormat="1" ht="12.75">
      <c r="A808" s="114"/>
    </row>
    <row r="809" s="122" customFormat="1" ht="12.75">
      <c r="A809" s="114"/>
    </row>
    <row r="810" s="122" customFormat="1" ht="12.75">
      <c r="A810" s="114"/>
    </row>
    <row r="811" s="122" customFormat="1" ht="12.75">
      <c r="A811" s="114"/>
    </row>
    <row r="812" s="122" customFormat="1" ht="12.75">
      <c r="A812" s="114"/>
    </row>
    <row r="813" s="122" customFormat="1" ht="12.75">
      <c r="A813" s="114"/>
    </row>
    <row r="814" s="122" customFormat="1" ht="12.75">
      <c r="A814" s="114"/>
    </row>
    <row r="815" s="122" customFormat="1" ht="12.75">
      <c r="A815" s="114"/>
    </row>
    <row r="816" s="122" customFormat="1" ht="12.75">
      <c r="A816" s="114"/>
    </row>
    <row r="817" s="122" customFormat="1" ht="12.75">
      <c r="A817" s="114"/>
    </row>
    <row r="818" s="122" customFormat="1" ht="12.75">
      <c r="A818" s="114"/>
    </row>
    <row r="819" s="122" customFormat="1" ht="12.75">
      <c r="A819" s="114"/>
    </row>
    <row r="820" s="122" customFormat="1" ht="12.75">
      <c r="A820" s="114"/>
    </row>
    <row r="821" s="122" customFormat="1" ht="12.75">
      <c r="A821" s="114"/>
    </row>
    <row r="822" s="122" customFormat="1" ht="12.75">
      <c r="A822" s="114"/>
    </row>
    <row r="823" s="122" customFormat="1" ht="12.75">
      <c r="A823" s="114"/>
    </row>
    <row r="824" s="122" customFormat="1" ht="12.75">
      <c r="A824" s="114"/>
    </row>
    <row r="825" s="122" customFormat="1" ht="12.75">
      <c r="A825" s="114"/>
    </row>
    <row r="826" s="122" customFormat="1" ht="12.75">
      <c r="A826" s="114"/>
    </row>
    <row r="827" s="122" customFormat="1" ht="12.75">
      <c r="A827" s="114"/>
    </row>
    <row r="828" s="122" customFormat="1" ht="12.75">
      <c r="A828" s="114"/>
    </row>
    <row r="829" s="122" customFormat="1" ht="12.75">
      <c r="A829" s="114"/>
    </row>
    <row r="830" s="122" customFormat="1" ht="12.75">
      <c r="A830" s="114"/>
    </row>
    <row r="831" s="122" customFormat="1" ht="12.75">
      <c r="A831" s="114"/>
    </row>
    <row r="832" s="122" customFormat="1" ht="12.75">
      <c r="A832" s="114"/>
    </row>
    <row r="833" s="122" customFormat="1" ht="12.75">
      <c r="A833" s="114"/>
    </row>
    <row r="834" s="122" customFormat="1" ht="12.75">
      <c r="A834" s="114"/>
    </row>
    <row r="835" s="122" customFormat="1" ht="12.75">
      <c r="A835" s="114"/>
    </row>
    <row r="836" s="122" customFormat="1" ht="12.75">
      <c r="A836" s="114"/>
    </row>
    <row r="837" s="122" customFormat="1" ht="12.75">
      <c r="A837" s="114"/>
    </row>
    <row r="838" s="122" customFormat="1" ht="12.75">
      <c r="A838" s="114"/>
    </row>
    <row r="839" s="122" customFormat="1" ht="12.75">
      <c r="A839" s="114"/>
    </row>
    <row r="840" s="122" customFormat="1" ht="12.75">
      <c r="A840" s="114"/>
    </row>
    <row r="841" s="122" customFormat="1" ht="12.75">
      <c r="A841" s="114"/>
    </row>
    <row r="842" s="122" customFormat="1" ht="12.75">
      <c r="A842" s="114"/>
    </row>
    <row r="843" s="122" customFormat="1" ht="12.75">
      <c r="A843" s="114"/>
    </row>
    <row r="844" s="122" customFormat="1" ht="12.75">
      <c r="A844" s="114"/>
    </row>
    <row r="845" s="122" customFormat="1" ht="12.75">
      <c r="A845" s="114"/>
    </row>
    <row r="846" s="122" customFormat="1" ht="12.75">
      <c r="A846" s="114"/>
    </row>
    <row r="847" s="122" customFormat="1" ht="12.75">
      <c r="A847" s="114"/>
    </row>
    <row r="848" s="122" customFormat="1" ht="12.75">
      <c r="A848" s="114"/>
    </row>
    <row r="849" s="122" customFormat="1" ht="12.75">
      <c r="A849" s="114"/>
    </row>
    <row r="850" s="122" customFormat="1" ht="12.75">
      <c r="A850" s="114"/>
    </row>
    <row r="851" s="122" customFormat="1" ht="12.75">
      <c r="A851" s="114"/>
    </row>
    <row r="852" s="122" customFormat="1" ht="12.75">
      <c r="A852" s="114"/>
    </row>
    <row r="853" s="122" customFormat="1" ht="12.75">
      <c r="A853" s="114"/>
    </row>
    <row r="854" s="122" customFormat="1" ht="12.75">
      <c r="A854" s="114"/>
    </row>
    <row r="855" s="122" customFormat="1" ht="12.75">
      <c r="A855" s="114"/>
    </row>
    <row r="856" s="122" customFormat="1" ht="12.75">
      <c r="A856" s="114"/>
    </row>
    <row r="857" s="122" customFormat="1" ht="12.75">
      <c r="A857" s="114"/>
    </row>
    <row r="858" s="122" customFormat="1" ht="12.75">
      <c r="A858" s="114"/>
    </row>
    <row r="859" s="122" customFormat="1" ht="12.75">
      <c r="A859" s="114"/>
    </row>
    <row r="860" s="122" customFormat="1" ht="12.75">
      <c r="A860" s="114"/>
    </row>
    <row r="861" s="122" customFormat="1" ht="12.75">
      <c r="A861" s="114"/>
    </row>
    <row r="862" s="122" customFormat="1" ht="12.75">
      <c r="A862" s="114"/>
    </row>
    <row r="863" s="122" customFormat="1" ht="12.75">
      <c r="A863" s="114"/>
    </row>
    <row r="864" s="122" customFormat="1" ht="12.75">
      <c r="A864" s="114"/>
    </row>
    <row r="865" s="122" customFormat="1" ht="12.75">
      <c r="A865" s="114"/>
    </row>
    <row r="866" s="122" customFormat="1" ht="12.75">
      <c r="A866" s="114"/>
    </row>
    <row r="867" s="122" customFormat="1" ht="12.75">
      <c r="A867" s="114"/>
    </row>
    <row r="868" s="122" customFormat="1" ht="12.75">
      <c r="A868" s="114"/>
    </row>
    <row r="869" s="122" customFormat="1" ht="12.75">
      <c r="A869" s="114"/>
    </row>
    <row r="870" s="122" customFormat="1" ht="12.75">
      <c r="A870" s="114"/>
    </row>
    <row r="871" s="122" customFormat="1" ht="12.75">
      <c r="A871" s="114"/>
    </row>
    <row r="872" s="122" customFormat="1" ht="12.75">
      <c r="A872" s="114"/>
    </row>
    <row r="873" s="122" customFormat="1" ht="12.75">
      <c r="A873" s="114"/>
    </row>
    <row r="874" s="122" customFormat="1" ht="12.75">
      <c r="A874" s="114"/>
    </row>
    <row r="875" s="122" customFormat="1" ht="12.75">
      <c r="A875" s="114"/>
    </row>
    <row r="876" s="122" customFormat="1" ht="12.75">
      <c r="A876" s="114"/>
    </row>
    <row r="877" s="122" customFormat="1" ht="12.75">
      <c r="A877" s="114"/>
    </row>
    <row r="878" s="122" customFormat="1" ht="12.75">
      <c r="A878" s="114"/>
    </row>
    <row r="879" s="122" customFormat="1" ht="12.75">
      <c r="A879" s="114"/>
    </row>
    <row r="880" s="122" customFormat="1" ht="12.75">
      <c r="A880" s="114"/>
    </row>
    <row r="881" s="122" customFormat="1" ht="12.75">
      <c r="A881" s="114"/>
    </row>
    <row r="882" s="122" customFormat="1" ht="12.75">
      <c r="A882" s="114"/>
    </row>
    <row r="883" s="122" customFormat="1" ht="12.75">
      <c r="A883" s="114"/>
    </row>
    <row r="884" s="122" customFormat="1" ht="12.75">
      <c r="A884" s="114"/>
    </row>
    <row r="885" s="122" customFormat="1" ht="12.75">
      <c r="A885" s="114"/>
    </row>
    <row r="886" s="122" customFormat="1" ht="12.75">
      <c r="A886" s="114"/>
    </row>
    <row r="887" s="122" customFormat="1" ht="12.75">
      <c r="A887" s="114"/>
    </row>
    <row r="888" s="122" customFormat="1" ht="12.75">
      <c r="A888" s="114"/>
    </row>
    <row r="889" s="122" customFormat="1" ht="12.75">
      <c r="A889" s="114"/>
    </row>
    <row r="890" s="122" customFormat="1" ht="12.75">
      <c r="A890" s="114"/>
    </row>
    <row r="891" s="122" customFormat="1" ht="12.75">
      <c r="A891" s="114"/>
    </row>
    <row r="892" s="122" customFormat="1" ht="12.75">
      <c r="A892" s="114"/>
    </row>
    <row r="893" s="122" customFormat="1" ht="12.75">
      <c r="A893" s="114"/>
    </row>
    <row r="894" s="122" customFormat="1" ht="12.75">
      <c r="A894" s="114"/>
    </row>
    <row r="895" s="122" customFormat="1" ht="12.75">
      <c r="A895" s="114"/>
    </row>
    <row r="896" s="122" customFormat="1" ht="12.75">
      <c r="A896" s="114"/>
    </row>
    <row r="897" s="122" customFormat="1" ht="12.75">
      <c r="A897" s="114"/>
    </row>
    <row r="898" s="122" customFormat="1" ht="12.75">
      <c r="A898" s="114"/>
    </row>
    <row r="899" s="122" customFormat="1" ht="12.75">
      <c r="A899" s="114"/>
    </row>
    <row r="900" s="122" customFormat="1" ht="12.75">
      <c r="A900" s="114"/>
    </row>
    <row r="901" s="122" customFormat="1" ht="12.75">
      <c r="A901" s="114"/>
    </row>
    <row r="902" s="122" customFormat="1" ht="12.75">
      <c r="A902" s="114"/>
    </row>
    <row r="903" s="122" customFormat="1" ht="12.75">
      <c r="A903" s="114"/>
    </row>
    <row r="904" s="122" customFormat="1" ht="12.75">
      <c r="A904" s="114"/>
    </row>
    <row r="905" s="122" customFormat="1" ht="12.75">
      <c r="A905" s="114"/>
    </row>
    <row r="906" s="122" customFormat="1" ht="12.75">
      <c r="A906" s="114"/>
    </row>
    <row r="907" s="122" customFormat="1" ht="12.75">
      <c r="A907" s="114"/>
    </row>
    <row r="908" s="122" customFormat="1" ht="12.75">
      <c r="A908" s="114"/>
    </row>
    <row r="909" s="122" customFormat="1" ht="12.75">
      <c r="A909" s="114"/>
    </row>
    <row r="910" s="122" customFormat="1" ht="12.75">
      <c r="A910" s="114"/>
    </row>
    <row r="911" s="122" customFormat="1" ht="12.75">
      <c r="A911" s="114"/>
    </row>
    <row r="912" s="122" customFormat="1" ht="12.75">
      <c r="A912" s="114"/>
    </row>
    <row r="913" s="122" customFormat="1" ht="12.75">
      <c r="A913" s="114"/>
    </row>
    <row r="914" s="122" customFormat="1" ht="12.75">
      <c r="A914" s="114"/>
    </row>
    <row r="915" s="122" customFormat="1" ht="12.75">
      <c r="A915" s="114"/>
    </row>
    <row r="916" s="122" customFormat="1" ht="12.75">
      <c r="A916" s="114"/>
    </row>
    <row r="917" s="122" customFormat="1" ht="12.75">
      <c r="A917" s="114"/>
    </row>
    <row r="918" s="122" customFormat="1" ht="12.75">
      <c r="A918" s="114"/>
    </row>
    <row r="919" s="122" customFormat="1" ht="12.75">
      <c r="A919" s="114"/>
    </row>
    <row r="920" s="122" customFormat="1" ht="12.75">
      <c r="A920" s="114"/>
    </row>
    <row r="921" s="122" customFormat="1" ht="12.75">
      <c r="A921" s="114"/>
    </row>
    <row r="922" s="122" customFormat="1" ht="12.75">
      <c r="A922" s="114"/>
    </row>
    <row r="923" s="122" customFormat="1" ht="12.75">
      <c r="A923" s="114"/>
    </row>
    <row r="924" s="122" customFormat="1" ht="12.75">
      <c r="A924" s="114"/>
    </row>
    <row r="925" s="122" customFormat="1" ht="12.75">
      <c r="A925" s="114"/>
    </row>
    <row r="926" s="122" customFormat="1" ht="12.75">
      <c r="A926" s="114"/>
    </row>
    <row r="927" s="122" customFormat="1" ht="12.75">
      <c r="A927" s="114"/>
    </row>
    <row r="928" s="122" customFormat="1" ht="12.75">
      <c r="A928" s="114"/>
    </row>
    <row r="929" s="122" customFormat="1" ht="12.75">
      <c r="A929" s="114"/>
    </row>
    <row r="930" s="122" customFormat="1" ht="12.75">
      <c r="A930" s="114"/>
    </row>
    <row r="931" s="122" customFormat="1" ht="12.75">
      <c r="A931" s="114"/>
    </row>
    <row r="932" s="122" customFormat="1" ht="12.75">
      <c r="A932" s="114"/>
    </row>
    <row r="933" s="122" customFormat="1" ht="12.75">
      <c r="A933" s="114"/>
    </row>
    <row r="934" s="122" customFormat="1" ht="12.75">
      <c r="A934" s="114"/>
    </row>
    <row r="935" s="122" customFormat="1" ht="12.75">
      <c r="A935" s="114"/>
    </row>
    <row r="936" s="122" customFormat="1" ht="12.75">
      <c r="A936" s="114"/>
    </row>
    <row r="937" s="122" customFormat="1" ht="12.75">
      <c r="A937" s="114"/>
    </row>
    <row r="938" s="122" customFormat="1" ht="12.75">
      <c r="A938" s="114"/>
    </row>
    <row r="939" s="122" customFormat="1" ht="12.75">
      <c r="A939" s="114"/>
    </row>
    <row r="940" s="122" customFormat="1" ht="12.75">
      <c r="A940" s="114"/>
    </row>
    <row r="941" s="122" customFormat="1" ht="12.75">
      <c r="A941" s="114"/>
    </row>
    <row r="942" s="122" customFormat="1" ht="12.75">
      <c r="A942" s="114"/>
    </row>
    <row r="943" s="122" customFormat="1" ht="12.75">
      <c r="A943" s="114"/>
    </row>
    <row r="944" s="122" customFormat="1" ht="12.75">
      <c r="A944" s="114"/>
    </row>
    <row r="945" s="122" customFormat="1" ht="12.75">
      <c r="A945" s="114"/>
    </row>
    <row r="946" s="122" customFormat="1" ht="12.75">
      <c r="A946" s="114"/>
    </row>
    <row r="947" s="122" customFormat="1" ht="12.75">
      <c r="A947" s="114"/>
    </row>
    <row r="948" s="122" customFormat="1" ht="12.75">
      <c r="A948" s="114"/>
    </row>
    <row r="949" s="122" customFormat="1" ht="12.75">
      <c r="A949" s="114"/>
    </row>
    <row r="950" s="122" customFormat="1" ht="12.75">
      <c r="A950" s="114"/>
    </row>
    <row r="951" s="122" customFormat="1" ht="12.75">
      <c r="A951" s="114"/>
    </row>
    <row r="952" s="122" customFormat="1" ht="12.75">
      <c r="A952" s="114"/>
    </row>
    <row r="953" s="122" customFormat="1" ht="12.75">
      <c r="A953" s="114"/>
    </row>
    <row r="954" s="122" customFormat="1" ht="12.75">
      <c r="A954" s="114"/>
    </row>
    <row r="955" s="122" customFormat="1" ht="12.75">
      <c r="A955" s="114"/>
    </row>
    <row r="956" s="122" customFormat="1" ht="12.75">
      <c r="A956" s="114"/>
    </row>
    <row r="957" s="122" customFormat="1" ht="12.75">
      <c r="A957" s="114"/>
    </row>
    <row r="958" s="122" customFormat="1" ht="12.75">
      <c r="A958" s="114"/>
    </row>
    <row r="959" s="122" customFormat="1" ht="12.75">
      <c r="A959" s="114"/>
    </row>
    <row r="960" s="122" customFormat="1" ht="12.75">
      <c r="A960" s="114"/>
    </row>
    <row r="961" s="122" customFormat="1" ht="12.75">
      <c r="A961" s="114"/>
    </row>
    <row r="962" s="122" customFormat="1" ht="12.75">
      <c r="A962" s="114"/>
    </row>
    <row r="963" s="122" customFormat="1" ht="12.75">
      <c r="A963" s="114"/>
    </row>
    <row r="964" s="122" customFormat="1" ht="12.75">
      <c r="A964" s="114"/>
    </row>
    <row r="965" s="122" customFormat="1" ht="12.75">
      <c r="A965" s="114"/>
    </row>
    <row r="966" s="122" customFormat="1" ht="12.75">
      <c r="A966" s="114"/>
    </row>
    <row r="967" s="122" customFormat="1" ht="12.75">
      <c r="A967" s="114"/>
    </row>
    <row r="968" s="122" customFormat="1" ht="12.75">
      <c r="A968" s="114"/>
    </row>
    <row r="969" s="122" customFormat="1" ht="12.75">
      <c r="A969" s="114"/>
    </row>
    <row r="970" s="122" customFormat="1" ht="12.75">
      <c r="A970" s="114"/>
    </row>
    <row r="971" s="122" customFormat="1" ht="12.75">
      <c r="A971" s="114"/>
    </row>
    <row r="972" s="122" customFormat="1" ht="12.75">
      <c r="A972" s="114"/>
    </row>
    <row r="973" s="122" customFormat="1" ht="12.75">
      <c r="A973" s="114"/>
    </row>
    <row r="974" s="122" customFormat="1" ht="12.75">
      <c r="A974" s="114"/>
    </row>
    <row r="975" s="122" customFormat="1" ht="12.75">
      <c r="A975" s="114"/>
    </row>
    <row r="976" s="122" customFormat="1" ht="12.75">
      <c r="A976" s="114"/>
    </row>
    <row r="977" s="122" customFormat="1" ht="12.75">
      <c r="A977" s="114"/>
    </row>
    <row r="978" s="122" customFormat="1" ht="12.75">
      <c r="A978" s="114"/>
    </row>
    <row r="979" s="122" customFormat="1" ht="12.75">
      <c r="A979" s="114"/>
    </row>
    <row r="980" s="122" customFormat="1" ht="12.75">
      <c r="A980" s="114"/>
    </row>
    <row r="981" s="122" customFormat="1" ht="12.75">
      <c r="A981" s="114"/>
    </row>
    <row r="982" s="122" customFormat="1" ht="12.75">
      <c r="A982" s="114"/>
    </row>
    <row r="983" s="122" customFormat="1" ht="12.75">
      <c r="A983" s="114"/>
    </row>
    <row r="984" s="122" customFormat="1" ht="12.75">
      <c r="A984" s="114"/>
    </row>
    <row r="985" s="122" customFormat="1" ht="12.75">
      <c r="A985" s="114"/>
    </row>
    <row r="986" s="122" customFormat="1" ht="12.75">
      <c r="A986" s="114"/>
    </row>
    <row r="987" s="122" customFormat="1" ht="12.75">
      <c r="A987" s="114"/>
    </row>
    <row r="988" s="122" customFormat="1" ht="12.75">
      <c r="A988" s="114"/>
    </row>
    <row r="989" s="122" customFormat="1" ht="12.75">
      <c r="A989" s="114"/>
    </row>
    <row r="990" s="122" customFormat="1" ht="12.75">
      <c r="A990" s="114"/>
    </row>
    <row r="991" s="122" customFormat="1" ht="12.75">
      <c r="A991" s="114"/>
    </row>
    <row r="992" s="122" customFormat="1" ht="12.75">
      <c r="A992" s="114"/>
    </row>
    <row r="993" s="122" customFormat="1" ht="12.75">
      <c r="A993" s="114"/>
    </row>
    <row r="994" s="122" customFormat="1" ht="12.75">
      <c r="A994" s="114"/>
    </row>
    <row r="995" s="122" customFormat="1" ht="12.75">
      <c r="A995" s="114"/>
    </row>
    <row r="996" s="122" customFormat="1" ht="12.75">
      <c r="A996" s="114"/>
    </row>
    <row r="997" s="122" customFormat="1" ht="12.75">
      <c r="A997" s="114"/>
    </row>
    <row r="998" s="122" customFormat="1" ht="12.75">
      <c r="A998" s="114"/>
    </row>
    <row r="999" s="122" customFormat="1" ht="12.75">
      <c r="A999" s="114"/>
    </row>
    <row r="1000" s="122" customFormat="1" ht="12.75">
      <c r="A1000" s="114"/>
    </row>
    <row r="1001" s="122" customFormat="1" ht="12.75">
      <c r="A1001" s="114"/>
    </row>
    <row r="1002" s="122" customFormat="1" ht="12.75">
      <c r="A1002" s="114"/>
    </row>
    <row r="1003" s="122" customFormat="1" ht="12.75">
      <c r="A1003" s="114"/>
    </row>
    <row r="1004" s="122" customFormat="1" ht="12.75">
      <c r="A1004" s="114"/>
    </row>
    <row r="1005" s="122" customFormat="1" ht="12.75">
      <c r="A1005" s="114"/>
    </row>
    <row r="1006" s="122" customFormat="1" ht="12.75">
      <c r="A1006" s="114"/>
    </row>
    <row r="1007" s="122" customFormat="1" ht="12.75">
      <c r="A1007" s="114"/>
    </row>
    <row r="1008" s="122" customFormat="1" ht="12.75">
      <c r="A1008" s="114"/>
    </row>
    <row r="1009" s="122" customFormat="1" ht="12.75">
      <c r="A1009" s="114"/>
    </row>
    <row r="1010" s="122" customFormat="1" ht="12.75">
      <c r="A1010" s="114"/>
    </row>
    <row r="1011" s="122" customFormat="1" ht="12.75">
      <c r="A1011" s="114"/>
    </row>
    <row r="1012" s="122" customFormat="1" ht="12.75">
      <c r="A1012" s="114"/>
    </row>
    <row r="1013" s="122" customFormat="1" ht="12.75">
      <c r="A1013" s="114"/>
    </row>
    <row r="1014" s="122" customFormat="1" ht="12.75">
      <c r="A1014" s="114"/>
    </row>
    <row r="1015" s="122" customFormat="1" ht="12.75">
      <c r="A1015" s="114"/>
    </row>
    <row r="1016" s="122" customFormat="1" ht="12.75">
      <c r="A1016" s="114"/>
    </row>
    <row r="1017" s="122" customFormat="1" ht="12.75">
      <c r="A1017" s="114"/>
    </row>
    <row r="1018" s="122" customFormat="1" ht="12.75">
      <c r="A1018" s="114"/>
    </row>
    <row r="1019" s="122" customFormat="1" ht="12.75">
      <c r="A1019" s="114"/>
    </row>
    <row r="1020" s="122" customFormat="1" ht="12.75">
      <c r="A1020" s="114"/>
    </row>
    <row r="1021" s="122" customFormat="1" ht="12.75">
      <c r="A1021" s="114"/>
    </row>
    <row r="1022" s="122" customFormat="1" ht="12.75">
      <c r="A1022" s="114"/>
    </row>
    <row r="1023" s="122" customFormat="1" ht="12.75">
      <c r="A1023" s="114"/>
    </row>
    <row r="1024" s="122" customFormat="1" ht="12.75">
      <c r="A1024" s="114"/>
    </row>
    <row r="1025" s="122" customFormat="1" ht="12.75">
      <c r="A1025" s="114"/>
    </row>
    <row r="1026" s="122" customFormat="1" ht="12.75">
      <c r="A1026" s="114"/>
    </row>
    <row r="1027" s="122" customFormat="1" ht="12.75">
      <c r="A1027" s="114"/>
    </row>
    <row r="1028" s="122" customFormat="1" ht="12.75">
      <c r="A1028" s="114"/>
    </row>
    <row r="1029" s="122" customFormat="1" ht="12.75">
      <c r="A1029" s="114"/>
    </row>
    <row r="1030" s="122" customFormat="1" ht="12.75">
      <c r="A1030" s="114"/>
    </row>
    <row r="1031" s="122" customFormat="1" ht="12.75">
      <c r="A1031" s="114"/>
    </row>
    <row r="1032" s="122" customFormat="1" ht="12.75">
      <c r="A1032" s="114"/>
    </row>
    <row r="1033" s="122" customFormat="1" ht="12.75">
      <c r="A1033" s="114"/>
    </row>
    <row r="1034" s="122" customFormat="1" ht="12.75">
      <c r="A1034" s="114"/>
    </row>
    <row r="1035" s="122" customFormat="1" ht="12.75">
      <c r="A1035" s="114"/>
    </row>
    <row r="1036" s="122" customFormat="1" ht="12.75">
      <c r="A1036" s="114"/>
    </row>
    <row r="1037" s="122" customFormat="1" ht="12.75">
      <c r="A1037" s="114"/>
    </row>
    <row r="1038" s="122" customFormat="1" ht="12.75">
      <c r="A1038" s="114"/>
    </row>
    <row r="1039" s="122" customFormat="1" ht="12.75">
      <c r="A1039" s="114"/>
    </row>
    <row r="1040" s="122" customFormat="1" ht="12.75">
      <c r="A1040" s="114"/>
    </row>
    <row r="1041" s="122" customFormat="1" ht="12.75">
      <c r="A1041" s="114"/>
    </row>
    <row r="1042" s="122" customFormat="1" ht="12.75">
      <c r="A1042" s="114"/>
    </row>
    <row r="1043" s="122" customFormat="1" ht="12.75">
      <c r="A1043" s="114"/>
    </row>
    <row r="1044" s="122" customFormat="1" ht="12.75">
      <c r="A1044" s="114"/>
    </row>
    <row r="1045" s="122" customFormat="1" ht="12.75">
      <c r="A1045" s="114"/>
    </row>
    <row r="1046" s="122" customFormat="1" ht="12.75">
      <c r="A1046" s="114"/>
    </row>
    <row r="1047" s="122" customFormat="1" ht="12.75">
      <c r="A1047" s="114"/>
    </row>
    <row r="1048" s="122" customFormat="1" ht="12.75">
      <c r="A1048" s="114"/>
    </row>
    <row r="1049" s="122" customFormat="1" ht="12.75">
      <c r="A1049" s="114"/>
    </row>
    <row r="1050" s="122" customFormat="1" ht="12.75">
      <c r="A1050" s="114"/>
    </row>
    <row r="1051" s="122" customFormat="1" ht="12.75">
      <c r="A1051" s="114"/>
    </row>
    <row r="1052" s="122" customFormat="1" ht="12.75">
      <c r="A1052" s="114"/>
    </row>
    <row r="1053" s="122" customFormat="1" ht="12.75">
      <c r="A1053" s="114"/>
    </row>
    <row r="1054" s="122" customFormat="1" ht="12.75">
      <c r="A1054" s="114"/>
    </row>
    <row r="1055" s="122" customFormat="1" ht="12.75">
      <c r="A1055" s="114"/>
    </row>
    <row r="1056" s="122" customFormat="1" ht="12.75">
      <c r="A1056" s="114"/>
    </row>
    <row r="1057" s="122" customFormat="1" ht="12.75">
      <c r="A1057" s="114"/>
    </row>
    <row r="1058" s="122" customFormat="1" ht="12.75">
      <c r="A1058" s="114"/>
    </row>
    <row r="1059" s="122" customFormat="1" ht="12.75">
      <c r="A1059" s="114"/>
    </row>
    <row r="1060" s="122" customFormat="1" ht="12.75">
      <c r="A1060" s="114"/>
    </row>
    <row r="1061" s="122" customFormat="1" ht="12.75">
      <c r="A1061" s="114"/>
    </row>
    <row r="1062" s="122" customFormat="1" ht="12.75">
      <c r="A1062" s="114"/>
    </row>
    <row r="1063" s="122" customFormat="1" ht="12.75">
      <c r="A1063" s="114"/>
    </row>
    <row r="1064" s="122" customFormat="1" ht="12.75">
      <c r="A1064" s="114"/>
    </row>
    <row r="1065" s="122" customFormat="1" ht="12.75">
      <c r="A1065" s="114"/>
    </row>
    <row r="1066" s="122" customFormat="1" ht="12.75">
      <c r="A1066" s="114"/>
    </row>
    <row r="1067" s="122" customFormat="1" ht="12.75">
      <c r="A1067" s="114"/>
    </row>
    <row r="1068" s="122" customFormat="1" ht="12.75">
      <c r="A1068" s="114"/>
    </row>
    <row r="1069" s="122" customFormat="1" ht="12.75">
      <c r="A1069" s="114"/>
    </row>
    <row r="1070" s="122" customFormat="1" ht="12.75">
      <c r="A1070" s="114"/>
    </row>
    <row r="1071" s="122" customFormat="1" ht="12.75">
      <c r="A1071" s="114"/>
    </row>
    <row r="1072" s="122" customFormat="1" ht="12.75">
      <c r="A1072" s="114"/>
    </row>
    <row r="1073" s="122" customFormat="1" ht="12.75">
      <c r="A1073" s="114"/>
    </row>
    <row r="1074" s="122" customFormat="1" ht="12.75">
      <c r="A1074" s="114"/>
    </row>
    <row r="1075" s="122" customFormat="1" ht="12.75">
      <c r="A1075" s="114"/>
    </row>
    <row r="1076" s="122" customFormat="1" ht="12.75">
      <c r="A1076" s="114"/>
    </row>
    <row r="1077" s="122" customFormat="1" ht="12.75">
      <c r="A1077" s="114"/>
    </row>
    <row r="1078" s="122" customFormat="1" ht="12.75">
      <c r="A1078" s="114"/>
    </row>
    <row r="1079" s="122" customFormat="1" ht="12.75">
      <c r="A1079" s="114"/>
    </row>
    <row r="1080" s="122" customFormat="1" ht="12.75">
      <c r="A1080" s="114"/>
    </row>
    <row r="1081" s="122" customFormat="1" ht="12.75">
      <c r="A1081" s="114"/>
    </row>
    <row r="1082" s="122" customFormat="1" ht="12.75">
      <c r="A1082" s="114"/>
    </row>
    <row r="1083" s="122" customFormat="1" ht="12.75">
      <c r="A1083" s="114"/>
    </row>
    <row r="1084" s="122" customFormat="1" ht="12.75">
      <c r="A1084" s="114"/>
    </row>
    <row r="1085" s="122" customFormat="1" ht="12.75">
      <c r="A1085" s="114"/>
    </row>
    <row r="1086" s="122" customFormat="1" ht="12.75">
      <c r="A1086" s="114"/>
    </row>
    <row r="1087" s="122" customFormat="1" ht="12.75">
      <c r="A1087" s="114"/>
    </row>
    <row r="1088" s="122" customFormat="1" ht="12.75">
      <c r="A1088" s="114"/>
    </row>
    <row r="1089" s="122" customFormat="1" ht="12.75">
      <c r="A1089" s="114"/>
    </row>
    <row r="1090" s="122" customFormat="1" ht="12.75">
      <c r="A1090" s="114"/>
    </row>
    <row r="1091" s="122" customFormat="1" ht="12.75">
      <c r="A1091" s="114"/>
    </row>
    <row r="1092" s="122" customFormat="1" ht="12.75">
      <c r="A1092" s="114"/>
    </row>
    <row r="1093" s="122" customFormat="1" ht="12.75">
      <c r="A1093" s="114"/>
    </row>
    <row r="1094" s="122" customFormat="1" ht="12.75">
      <c r="A1094" s="114"/>
    </row>
    <row r="1095" s="122" customFormat="1" ht="12.75">
      <c r="A1095" s="114"/>
    </row>
    <row r="1096" s="122" customFormat="1" ht="12.75">
      <c r="A1096" s="114"/>
    </row>
    <row r="1097" s="122" customFormat="1" ht="12.75">
      <c r="A1097" s="114"/>
    </row>
    <row r="1098" s="122" customFormat="1" ht="12.75">
      <c r="A1098" s="114"/>
    </row>
    <row r="1099" s="122" customFormat="1" ht="12.75">
      <c r="A1099" s="114"/>
    </row>
    <row r="1100" s="122" customFormat="1" ht="12.75">
      <c r="A1100" s="114"/>
    </row>
    <row r="1101" s="122" customFormat="1" ht="12.75">
      <c r="A1101" s="114"/>
    </row>
    <row r="1102" s="122" customFormat="1" ht="12.75">
      <c r="A1102" s="114"/>
    </row>
    <row r="1103" s="122" customFormat="1" ht="12.75">
      <c r="A1103" s="114"/>
    </row>
    <row r="1104" s="122" customFormat="1" ht="12.75">
      <c r="A1104" s="114"/>
    </row>
    <row r="1105" s="122" customFormat="1" ht="12.75">
      <c r="A1105" s="114"/>
    </row>
    <row r="1106" s="122" customFormat="1" ht="12.75">
      <c r="A1106" s="114"/>
    </row>
    <row r="1107" s="122" customFormat="1" ht="12.75">
      <c r="A1107" s="114"/>
    </row>
    <row r="1108" s="122" customFormat="1" ht="12.75">
      <c r="A1108" s="114"/>
    </row>
    <row r="1109" s="122" customFormat="1" ht="12.75">
      <c r="A1109" s="114"/>
    </row>
    <row r="1110" s="122" customFormat="1" ht="12.75">
      <c r="A1110" s="114"/>
    </row>
    <row r="1111" s="122" customFormat="1" ht="12.75">
      <c r="A1111" s="114"/>
    </row>
    <row r="1112" s="122" customFormat="1" ht="12.75">
      <c r="A1112" s="114"/>
    </row>
    <row r="1113" s="122" customFormat="1" ht="12.75">
      <c r="A1113" s="114"/>
    </row>
    <row r="1114" s="122" customFormat="1" ht="12.75">
      <c r="A1114" s="114"/>
    </row>
    <row r="1115" s="122" customFormat="1" ht="12.75">
      <c r="A1115" s="114"/>
    </row>
    <row r="1116" s="122" customFormat="1" ht="12.75">
      <c r="A1116" s="114"/>
    </row>
    <row r="1117" s="122" customFormat="1" ht="12.75">
      <c r="A1117" s="114"/>
    </row>
    <row r="1118" s="122" customFormat="1" ht="12.75">
      <c r="A1118" s="114"/>
    </row>
    <row r="1119" s="122" customFormat="1" ht="12.75">
      <c r="A1119" s="114"/>
    </row>
    <row r="1120" s="122" customFormat="1" ht="12.75">
      <c r="A1120" s="114"/>
    </row>
    <row r="1121" s="122" customFormat="1" ht="12.75">
      <c r="A1121" s="114"/>
    </row>
    <row r="1122" s="122" customFormat="1" ht="12.75">
      <c r="A1122" s="114"/>
    </row>
    <row r="1123" s="122" customFormat="1" ht="12.75">
      <c r="A1123" s="114"/>
    </row>
    <row r="1124" s="122" customFormat="1" ht="12.75">
      <c r="A1124" s="114"/>
    </row>
    <row r="1125" s="122" customFormat="1" ht="12.75">
      <c r="A1125" s="114"/>
    </row>
    <row r="1126" s="122" customFormat="1" ht="12.75">
      <c r="A1126" s="114"/>
    </row>
    <row r="1127" s="122" customFormat="1" ht="12.75">
      <c r="A1127" s="114"/>
    </row>
    <row r="1128" s="122" customFormat="1" ht="12.75">
      <c r="A1128" s="114"/>
    </row>
    <row r="1129" s="122" customFormat="1" ht="12.75">
      <c r="A1129" s="114"/>
    </row>
    <row r="1130" s="122" customFormat="1" ht="12.75">
      <c r="A1130" s="114"/>
    </row>
    <row r="1131" s="122" customFormat="1" ht="12.75">
      <c r="A1131" s="114"/>
    </row>
    <row r="1132" s="122" customFormat="1" ht="12.75">
      <c r="A1132" s="114"/>
    </row>
    <row r="1133" s="122" customFormat="1" ht="12.75">
      <c r="A1133" s="114"/>
    </row>
    <row r="1134" s="122" customFormat="1" ht="12.75">
      <c r="A1134" s="114"/>
    </row>
    <row r="1135" s="122" customFormat="1" ht="12.75">
      <c r="A1135" s="114"/>
    </row>
    <row r="1136" s="122" customFormat="1" ht="12.75">
      <c r="A1136" s="114"/>
    </row>
    <row r="1137" s="122" customFormat="1" ht="12.75">
      <c r="A1137" s="114"/>
    </row>
    <row r="1138" s="122" customFormat="1" ht="12.75">
      <c r="A1138" s="114"/>
    </row>
    <row r="1139" s="122" customFormat="1" ht="12.75">
      <c r="A1139" s="114"/>
    </row>
    <row r="1140" s="122" customFormat="1" ht="12.75">
      <c r="A1140" s="114"/>
    </row>
    <row r="1141" s="122" customFormat="1" ht="12.75">
      <c r="A1141" s="114"/>
    </row>
    <row r="1142" s="122" customFormat="1" ht="12.75">
      <c r="A1142" s="114"/>
    </row>
    <row r="1143" s="122" customFormat="1" ht="12.75">
      <c r="A1143" s="114"/>
    </row>
    <row r="1144" s="122" customFormat="1" ht="12.75">
      <c r="A1144" s="114"/>
    </row>
    <row r="1145" s="122" customFormat="1" ht="12.75">
      <c r="A1145" s="114"/>
    </row>
    <row r="1146" s="122" customFormat="1" ht="12.75">
      <c r="A1146" s="114"/>
    </row>
    <row r="1147" s="122" customFormat="1" ht="12.75">
      <c r="A1147" s="114"/>
    </row>
    <row r="1148" s="122" customFormat="1" ht="12.75">
      <c r="A1148" s="114"/>
    </row>
    <row r="1149" s="122" customFormat="1" ht="12.75">
      <c r="A1149" s="114"/>
    </row>
    <row r="1150" s="122" customFormat="1" ht="12.75">
      <c r="A1150" s="114"/>
    </row>
    <row r="1151" s="122" customFormat="1" ht="12.75">
      <c r="A1151" s="114"/>
    </row>
    <row r="1152" s="122" customFormat="1" ht="12.75">
      <c r="A1152" s="114"/>
    </row>
    <row r="1153" s="122" customFormat="1" ht="12.75">
      <c r="A1153" s="114"/>
    </row>
    <row r="1154" s="122" customFormat="1" ht="12.75">
      <c r="A1154" s="114"/>
    </row>
    <row r="1155" s="122" customFormat="1" ht="12.75">
      <c r="A1155" s="114"/>
    </row>
    <row r="1156" s="122" customFormat="1" ht="12.75">
      <c r="A1156" s="114"/>
    </row>
    <row r="1157" s="122" customFormat="1" ht="12.75">
      <c r="A1157" s="114"/>
    </row>
    <row r="1158" s="122" customFormat="1" ht="12.75">
      <c r="A1158" s="114"/>
    </row>
    <row r="1159" s="122" customFormat="1" ht="12.75">
      <c r="A1159" s="114"/>
    </row>
    <row r="1160" s="122" customFormat="1" ht="12.75">
      <c r="A1160" s="114"/>
    </row>
    <row r="1161" s="122" customFormat="1" ht="12.75">
      <c r="A1161" s="114"/>
    </row>
    <row r="1162" s="122" customFormat="1" ht="12.75">
      <c r="A1162" s="114"/>
    </row>
    <row r="1163" s="122" customFormat="1" ht="12.75">
      <c r="A1163" s="114"/>
    </row>
    <row r="1164" s="122" customFormat="1" ht="12.75">
      <c r="A1164" s="114"/>
    </row>
    <row r="1165" s="122" customFormat="1" ht="12.75">
      <c r="A1165" s="114"/>
    </row>
    <row r="1166" s="122" customFormat="1" ht="12.75">
      <c r="A1166" s="114"/>
    </row>
    <row r="1167" s="122" customFormat="1" ht="12.75">
      <c r="A1167" s="114"/>
    </row>
    <row r="1168" s="122" customFormat="1" ht="12.75">
      <c r="A1168" s="114"/>
    </row>
    <row r="1169" s="122" customFormat="1" ht="12.75">
      <c r="A1169" s="114"/>
    </row>
    <row r="1170" s="122" customFormat="1" ht="12.75">
      <c r="A1170" s="114"/>
    </row>
    <row r="1171" s="122" customFormat="1" ht="12.75">
      <c r="A1171" s="114"/>
    </row>
    <row r="1172" s="122" customFormat="1" ht="12.75">
      <c r="A1172" s="114"/>
    </row>
    <row r="1173" s="122" customFormat="1" ht="12.75">
      <c r="A1173" s="114"/>
    </row>
    <row r="1174" s="122" customFormat="1" ht="12.75">
      <c r="A1174" s="114"/>
    </row>
    <row r="1175" s="122" customFormat="1" ht="12.75">
      <c r="A1175" s="114"/>
    </row>
    <row r="1176" s="122" customFormat="1" ht="12.75">
      <c r="A1176" s="114"/>
    </row>
    <row r="1177" s="122" customFormat="1" ht="12.75">
      <c r="A1177" s="114"/>
    </row>
    <row r="1178" s="122" customFormat="1" ht="12.75">
      <c r="A1178" s="114"/>
    </row>
    <row r="1179" s="122" customFormat="1" ht="12.75">
      <c r="A1179" s="114"/>
    </row>
    <row r="1180" s="122" customFormat="1" ht="12.75">
      <c r="A1180" s="114"/>
    </row>
    <row r="1181" s="122" customFormat="1" ht="12.75">
      <c r="A1181" s="114"/>
    </row>
    <row r="1182" s="122" customFormat="1" ht="12.75">
      <c r="A1182" s="114"/>
    </row>
    <row r="1183" s="122" customFormat="1" ht="12.75">
      <c r="A1183" s="114"/>
    </row>
    <row r="1184" s="122" customFormat="1" ht="12.75">
      <c r="A1184" s="114"/>
    </row>
    <row r="1185" s="122" customFormat="1" ht="12.75">
      <c r="A1185" s="114"/>
    </row>
    <row r="1186" s="122" customFormat="1" ht="12.75">
      <c r="A1186" s="114"/>
    </row>
    <row r="1187" s="122" customFormat="1" ht="12.75">
      <c r="A1187" s="114"/>
    </row>
    <row r="1188" s="122" customFormat="1" ht="12.75">
      <c r="A1188" s="114"/>
    </row>
    <row r="1189" s="122" customFormat="1" ht="12.75">
      <c r="A1189" s="114"/>
    </row>
    <row r="1190" s="122" customFormat="1" ht="12.75">
      <c r="A1190" s="114"/>
    </row>
    <row r="1191" s="122" customFormat="1" ht="12.75">
      <c r="A1191" s="114"/>
    </row>
    <row r="1192" s="122" customFormat="1" ht="12.75">
      <c r="A1192" s="114"/>
    </row>
    <row r="1193" s="122" customFormat="1" ht="12.75">
      <c r="A1193" s="114"/>
    </row>
    <row r="1194" s="122" customFormat="1" ht="12.75">
      <c r="A1194" s="114"/>
    </row>
    <row r="1195" s="122" customFormat="1" ht="12.75">
      <c r="A1195" s="114"/>
    </row>
    <row r="1196" s="122" customFormat="1" ht="12.75">
      <c r="A1196" s="114"/>
    </row>
    <row r="1197" s="122" customFormat="1" ht="12.75">
      <c r="A1197" s="114"/>
    </row>
    <row r="1198" s="122" customFormat="1" ht="12.75">
      <c r="A1198" s="114"/>
    </row>
    <row r="1199" s="122" customFormat="1" ht="12.75">
      <c r="A1199" s="114"/>
    </row>
    <row r="1200" s="122" customFormat="1" ht="12.75">
      <c r="A1200" s="114"/>
    </row>
    <row r="1201" s="122" customFormat="1" ht="12.75">
      <c r="A1201" s="114"/>
    </row>
    <row r="1202" s="122" customFormat="1" ht="12.75">
      <c r="A1202" s="114"/>
    </row>
    <row r="1203" s="122" customFormat="1" ht="12.75">
      <c r="A1203" s="114"/>
    </row>
    <row r="1204" s="122" customFormat="1" ht="12.75">
      <c r="A1204" s="114"/>
    </row>
    <row r="1205" s="122" customFormat="1" ht="12.75">
      <c r="A1205" s="114"/>
    </row>
    <row r="1206" s="122" customFormat="1" ht="12.75">
      <c r="A1206" s="114"/>
    </row>
    <row r="1207" s="122" customFormat="1" ht="12.75">
      <c r="A1207" s="114"/>
    </row>
    <row r="1208" s="122" customFormat="1" ht="12.75">
      <c r="A1208" s="114"/>
    </row>
    <row r="1209" s="122" customFormat="1" ht="12.75">
      <c r="A1209" s="114"/>
    </row>
    <row r="1210" s="122" customFormat="1" ht="12.75">
      <c r="A1210" s="114"/>
    </row>
    <row r="1211" s="122" customFormat="1" ht="12.75">
      <c r="A1211" s="114"/>
    </row>
    <row r="1212" s="122" customFormat="1" ht="12.75">
      <c r="A1212" s="114"/>
    </row>
    <row r="1213" s="122" customFormat="1" ht="12.75">
      <c r="A1213" s="114"/>
    </row>
    <row r="1214" s="122" customFormat="1" ht="12.75">
      <c r="A1214" s="114"/>
    </row>
    <row r="1215" s="122" customFormat="1" ht="12.75">
      <c r="A1215" s="114"/>
    </row>
    <row r="1216" s="122" customFormat="1" ht="12.75">
      <c r="A1216" s="114"/>
    </row>
    <row r="1217" s="122" customFormat="1" ht="12.75">
      <c r="A1217" s="114"/>
    </row>
    <row r="1218" s="122" customFormat="1" ht="12.75">
      <c r="A1218" s="114"/>
    </row>
    <row r="1219" s="122" customFormat="1" ht="12.75">
      <c r="A1219" s="114"/>
    </row>
    <row r="1220" s="122" customFormat="1" ht="12.75">
      <c r="A1220" s="114"/>
    </row>
    <row r="1221" s="122" customFormat="1" ht="12.75">
      <c r="A1221" s="114"/>
    </row>
    <row r="1222" s="122" customFormat="1" ht="12.75">
      <c r="A1222" s="114"/>
    </row>
    <row r="1223" s="122" customFormat="1" ht="12.75">
      <c r="A1223" s="114"/>
    </row>
    <row r="1224" s="122" customFormat="1" ht="12.75">
      <c r="A1224" s="114"/>
    </row>
    <row r="1225" s="122" customFormat="1" ht="12.75">
      <c r="A1225" s="114"/>
    </row>
    <row r="1226" s="122" customFormat="1" ht="12.75">
      <c r="A1226" s="114"/>
    </row>
    <row r="1227" s="122" customFormat="1" ht="12.75">
      <c r="A1227" s="114"/>
    </row>
    <row r="1228" s="122" customFormat="1" ht="12.75">
      <c r="A1228" s="114"/>
    </row>
    <row r="1229" s="122" customFormat="1" ht="12.75">
      <c r="A1229" s="114"/>
    </row>
    <row r="1230" s="122" customFormat="1" ht="12.75">
      <c r="A1230" s="114"/>
    </row>
    <row r="1231" s="122" customFormat="1" ht="12.75">
      <c r="A1231" s="114"/>
    </row>
    <row r="1232" s="122" customFormat="1" ht="12.75">
      <c r="A1232" s="114"/>
    </row>
    <row r="1233" s="122" customFormat="1" ht="12.75">
      <c r="A1233" s="114"/>
    </row>
    <row r="1234" s="122" customFormat="1" ht="12.75">
      <c r="A1234" s="114"/>
    </row>
    <row r="1235" s="122" customFormat="1" ht="12.75">
      <c r="A1235" s="114"/>
    </row>
    <row r="1236" s="122" customFormat="1" ht="12.75">
      <c r="A1236" s="114"/>
    </row>
    <row r="1237" s="122" customFormat="1" ht="12.75">
      <c r="A1237" s="114"/>
    </row>
    <row r="1238" s="122" customFormat="1" ht="12.75">
      <c r="A1238" s="114"/>
    </row>
    <row r="1239" s="122" customFormat="1" ht="12.75">
      <c r="A1239" s="114"/>
    </row>
    <row r="1240" s="122" customFormat="1" ht="12.75">
      <c r="A1240" s="114"/>
    </row>
    <row r="1241" s="122" customFormat="1" ht="12.75">
      <c r="A1241" s="114"/>
    </row>
    <row r="1242" s="122" customFormat="1" ht="12.75">
      <c r="A1242" s="114"/>
    </row>
    <row r="1243" s="122" customFormat="1" ht="12.75">
      <c r="A1243" s="114"/>
    </row>
    <row r="1244" s="122" customFormat="1" ht="12.75">
      <c r="A1244" s="114"/>
    </row>
    <row r="1245" s="122" customFormat="1" ht="12.75">
      <c r="A1245" s="114"/>
    </row>
    <row r="1246" s="122" customFormat="1" ht="12.75">
      <c r="A1246" s="114"/>
    </row>
    <row r="1247" s="122" customFormat="1" ht="12.75">
      <c r="A1247" s="114"/>
    </row>
    <row r="1248" s="122" customFormat="1" ht="12.75">
      <c r="A1248" s="114"/>
    </row>
    <row r="1249" s="122" customFormat="1" ht="12.75">
      <c r="A1249" s="114"/>
    </row>
    <row r="1250" s="122" customFormat="1" ht="12.75">
      <c r="A1250" s="114"/>
    </row>
    <row r="1251" s="122" customFormat="1" ht="12.75">
      <c r="A1251" s="114"/>
    </row>
    <row r="1252" s="122" customFormat="1" ht="12.75">
      <c r="A1252" s="114"/>
    </row>
    <row r="1253" s="122" customFormat="1" ht="12.75">
      <c r="A1253" s="114"/>
    </row>
    <row r="1254" s="122" customFormat="1" ht="12.75">
      <c r="A1254" s="114"/>
    </row>
    <row r="1255" s="122" customFormat="1" ht="12.75">
      <c r="A1255" s="114"/>
    </row>
    <row r="1256" s="122" customFormat="1" ht="12.75">
      <c r="A1256" s="114"/>
    </row>
    <row r="1257" s="122" customFormat="1" ht="12.75">
      <c r="A1257" s="114"/>
    </row>
    <row r="1258" s="122" customFormat="1" ht="12.75">
      <c r="A1258" s="114"/>
    </row>
    <row r="1259" s="122" customFormat="1" ht="12.75">
      <c r="A1259" s="114"/>
    </row>
    <row r="1260" s="122" customFormat="1" ht="12.75">
      <c r="A1260" s="114"/>
    </row>
    <row r="1261" s="122" customFormat="1" ht="12.75">
      <c r="A1261" s="114"/>
    </row>
    <row r="1262" s="122" customFormat="1" ht="12.75">
      <c r="A1262" s="114"/>
    </row>
    <row r="1263" s="122" customFormat="1" ht="12.75">
      <c r="A1263" s="114"/>
    </row>
    <row r="1264" s="122" customFormat="1" ht="12.75">
      <c r="A1264" s="114"/>
    </row>
    <row r="1265" s="122" customFormat="1" ht="12.75">
      <c r="A1265" s="114"/>
    </row>
    <row r="1266" s="122" customFormat="1" ht="12.75">
      <c r="A1266" s="114"/>
    </row>
    <row r="1267" s="122" customFormat="1" ht="12.75">
      <c r="A1267" s="114"/>
    </row>
    <row r="1268" s="122" customFormat="1" ht="12.75">
      <c r="A1268" s="114"/>
    </row>
    <row r="1269" s="122" customFormat="1" ht="12.75">
      <c r="A1269" s="114"/>
    </row>
    <row r="1270" s="122" customFormat="1" ht="12.75">
      <c r="A1270" s="114"/>
    </row>
    <row r="1271" s="122" customFormat="1" ht="12.75">
      <c r="A1271" s="114"/>
    </row>
    <row r="1272" s="122" customFormat="1" ht="12.75">
      <c r="A1272" s="114"/>
    </row>
    <row r="1273" s="122" customFormat="1" ht="12.75">
      <c r="A1273" s="114"/>
    </row>
    <row r="1274" s="122" customFormat="1" ht="12.75">
      <c r="A1274" s="114"/>
    </row>
    <row r="1275" s="122" customFormat="1" ht="12.75">
      <c r="A1275" s="114"/>
    </row>
    <row r="1276" s="122" customFormat="1" ht="12.75">
      <c r="A1276" s="114"/>
    </row>
    <row r="1277" s="122" customFormat="1" ht="12.75">
      <c r="A1277" s="114"/>
    </row>
    <row r="1278" s="122" customFormat="1" ht="12.75">
      <c r="A1278" s="114"/>
    </row>
    <row r="1279" s="122" customFormat="1" ht="12.75">
      <c r="A1279" s="114"/>
    </row>
    <row r="1280" s="122" customFormat="1" ht="12.75">
      <c r="A1280" s="114"/>
    </row>
    <row r="1281" s="122" customFormat="1" ht="12.75">
      <c r="A1281" s="114"/>
    </row>
    <row r="1282" s="122" customFormat="1" ht="12.75">
      <c r="A1282" s="114"/>
    </row>
    <row r="1283" s="122" customFormat="1" ht="12.75">
      <c r="A1283" s="114"/>
    </row>
    <row r="1284" s="122" customFormat="1" ht="12.75">
      <c r="A1284" s="114"/>
    </row>
    <row r="1285" s="122" customFormat="1" ht="12.75">
      <c r="A1285" s="114"/>
    </row>
    <row r="1286" s="122" customFormat="1" ht="12.75">
      <c r="A1286" s="114"/>
    </row>
    <row r="1287" s="122" customFormat="1" ht="12.75">
      <c r="A1287" s="114"/>
    </row>
    <row r="1288" s="122" customFormat="1" ht="12.75">
      <c r="A1288" s="114"/>
    </row>
    <row r="1289" s="122" customFormat="1" ht="12.75">
      <c r="A1289" s="114"/>
    </row>
    <row r="1290" s="122" customFormat="1" ht="12.75">
      <c r="A1290" s="114"/>
    </row>
    <row r="1291" s="122" customFormat="1" ht="12.75">
      <c r="A1291" s="114"/>
    </row>
    <row r="1292" s="122" customFormat="1" ht="12.75">
      <c r="A1292" s="114"/>
    </row>
    <row r="1293" s="122" customFormat="1" ht="12.75">
      <c r="A1293" s="114"/>
    </row>
    <row r="1294" s="122" customFormat="1" ht="12.75">
      <c r="A1294" s="114"/>
    </row>
    <row r="1295" s="122" customFormat="1" ht="12.75">
      <c r="A1295" s="114"/>
    </row>
    <row r="1296" s="122" customFormat="1" ht="12.75">
      <c r="A1296" s="114"/>
    </row>
    <row r="1297" s="122" customFormat="1" ht="12.75">
      <c r="A1297" s="114"/>
    </row>
    <row r="1298" s="122" customFormat="1" ht="12.75">
      <c r="A1298" s="114"/>
    </row>
    <row r="1299" s="122" customFormat="1" ht="12.75">
      <c r="A1299" s="114"/>
    </row>
    <row r="1300" s="122" customFormat="1" ht="12.75">
      <c r="A1300" s="114"/>
    </row>
    <row r="1301" s="122" customFormat="1" ht="12.75">
      <c r="A1301" s="114"/>
    </row>
    <row r="1302" s="122" customFormat="1" ht="12.75">
      <c r="A1302" s="114"/>
    </row>
    <row r="1303" s="122" customFormat="1" ht="12.75">
      <c r="A1303" s="114"/>
    </row>
    <row r="1304" s="122" customFormat="1" ht="12.75">
      <c r="A1304" s="114"/>
    </row>
    <row r="1305" s="122" customFormat="1" ht="12.75">
      <c r="A1305" s="114"/>
    </row>
    <row r="1306" s="122" customFormat="1" ht="12.75">
      <c r="A1306" s="114"/>
    </row>
    <row r="1307" s="122" customFormat="1" ht="12.75">
      <c r="A1307" s="114"/>
    </row>
    <row r="1308" s="122" customFormat="1" ht="12.75">
      <c r="A1308" s="114"/>
    </row>
    <row r="1309" s="122" customFormat="1" ht="12.75">
      <c r="A1309" s="114"/>
    </row>
    <row r="1310" s="122" customFormat="1" ht="12.75">
      <c r="A1310" s="114"/>
    </row>
    <row r="1311" s="122" customFormat="1" ht="12.75">
      <c r="A1311" s="114"/>
    </row>
    <row r="1312" s="122" customFormat="1" ht="12.75">
      <c r="A1312" s="114"/>
    </row>
    <row r="1313" s="122" customFormat="1" ht="12.75">
      <c r="A1313" s="114"/>
    </row>
    <row r="1314" s="122" customFormat="1" ht="12.75">
      <c r="A1314" s="114"/>
    </row>
    <row r="1315" s="122" customFormat="1" ht="12.75">
      <c r="A1315" s="114"/>
    </row>
    <row r="1316" s="122" customFormat="1" ht="12.75">
      <c r="A1316" s="114"/>
    </row>
    <row r="1317" s="122" customFormat="1" ht="12.75">
      <c r="A1317" s="114"/>
    </row>
    <row r="1318" s="122" customFormat="1" ht="12.75">
      <c r="A1318" s="114"/>
    </row>
    <row r="1319" s="122" customFormat="1" ht="12.75">
      <c r="A1319" s="114"/>
    </row>
    <row r="1320" s="122" customFormat="1" ht="12.75">
      <c r="A1320" s="114"/>
    </row>
    <row r="1321" s="122" customFormat="1" ht="12.75">
      <c r="A1321" s="114"/>
    </row>
    <row r="1322" s="122" customFormat="1" ht="12.75">
      <c r="A1322" s="114"/>
    </row>
    <row r="1323" s="122" customFormat="1" ht="12.75">
      <c r="A1323" s="114"/>
    </row>
    <row r="1324" s="122" customFormat="1" ht="12.75">
      <c r="A1324" s="114"/>
    </row>
    <row r="1325" s="122" customFormat="1" ht="12.75">
      <c r="A1325" s="114"/>
    </row>
    <row r="1326" s="122" customFormat="1" ht="12.75">
      <c r="A1326" s="114"/>
    </row>
    <row r="1327" s="122" customFormat="1" ht="12.75">
      <c r="A1327" s="114"/>
    </row>
    <row r="1328" s="122" customFormat="1" ht="12.75">
      <c r="A1328" s="114"/>
    </row>
    <row r="1329" s="122" customFormat="1" ht="12.75">
      <c r="A1329" s="114"/>
    </row>
    <row r="1330" s="122" customFormat="1" ht="12.75">
      <c r="A1330" s="114"/>
    </row>
    <row r="1331" s="122" customFormat="1" ht="12.75">
      <c r="A1331" s="114"/>
    </row>
    <row r="1332" s="122" customFormat="1" ht="12.75">
      <c r="A1332" s="114"/>
    </row>
    <row r="1333" s="122" customFormat="1" ht="12.75">
      <c r="A1333" s="114"/>
    </row>
    <row r="1334" s="122" customFormat="1" ht="12.75">
      <c r="A1334" s="114"/>
    </row>
    <row r="1335" s="122" customFormat="1" ht="12.75">
      <c r="A1335" s="114"/>
    </row>
    <row r="1336" s="122" customFormat="1" ht="12.75">
      <c r="A1336" s="114"/>
    </row>
    <row r="1337" s="122" customFormat="1" ht="12.75">
      <c r="A1337" s="114"/>
    </row>
    <row r="1338" s="122" customFormat="1" ht="12.75">
      <c r="A1338" s="114"/>
    </row>
    <row r="1339" s="122" customFormat="1" ht="12.75">
      <c r="A1339" s="114"/>
    </row>
    <row r="1340" s="122" customFormat="1" ht="12.75">
      <c r="A1340" s="114"/>
    </row>
    <row r="1341" s="122" customFormat="1" ht="12.75">
      <c r="A1341" s="114"/>
    </row>
    <row r="1342" s="122" customFormat="1" ht="12.75">
      <c r="A1342" s="114"/>
    </row>
    <row r="1343" s="122" customFormat="1" ht="12.75">
      <c r="A1343" s="114"/>
    </row>
    <row r="1344" s="122" customFormat="1" ht="12.75">
      <c r="A1344" s="114"/>
    </row>
    <row r="1345" s="122" customFormat="1" ht="12.75">
      <c r="A1345" s="114"/>
    </row>
    <row r="1346" s="122" customFormat="1" ht="12.75">
      <c r="A1346" s="114"/>
    </row>
    <row r="1347" s="122" customFormat="1" ht="12.75">
      <c r="A1347" s="114"/>
    </row>
    <row r="1348" s="122" customFormat="1" ht="12.75">
      <c r="A1348" s="114"/>
    </row>
    <row r="1349" s="122" customFormat="1" ht="12.75">
      <c r="A1349" s="114"/>
    </row>
    <row r="1350" s="122" customFormat="1" ht="12.75">
      <c r="A1350" s="114"/>
    </row>
    <row r="1351" s="122" customFormat="1" ht="12.75">
      <c r="A1351" s="114"/>
    </row>
    <row r="1352" s="122" customFormat="1" ht="12.75">
      <c r="A1352" s="114"/>
    </row>
    <row r="1353" s="122" customFormat="1" ht="12.75">
      <c r="A1353" s="114"/>
    </row>
    <row r="1354" s="122" customFormat="1" ht="12.75">
      <c r="A1354" s="114"/>
    </row>
    <row r="1355" s="122" customFormat="1" ht="12.75">
      <c r="A1355" s="114"/>
    </row>
    <row r="1356" s="122" customFormat="1" ht="12.75">
      <c r="A1356" s="114"/>
    </row>
    <row r="1357" s="122" customFormat="1" ht="12.75">
      <c r="A1357" s="114"/>
    </row>
    <row r="1358" s="122" customFormat="1" ht="12.75">
      <c r="A1358" s="114"/>
    </row>
    <row r="1359" s="122" customFormat="1" ht="12.75">
      <c r="A1359" s="114"/>
    </row>
    <row r="1360" s="122" customFormat="1" ht="12.75">
      <c r="A1360" s="114"/>
    </row>
    <row r="1361" s="122" customFormat="1" ht="12.75">
      <c r="A1361" s="114"/>
    </row>
    <row r="1362" s="122" customFormat="1" ht="12.75">
      <c r="A1362" s="114"/>
    </row>
    <row r="1363" s="122" customFormat="1" ht="12.75">
      <c r="A1363" s="114"/>
    </row>
    <row r="1364" s="122" customFormat="1" ht="12.75">
      <c r="A1364" s="114"/>
    </row>
    <row r="1365" s="122" customFormat="1" ht="12.75">
      <c r="A1365" s="114"/>
    </row>
    <row r="1366" s="122" customFormat="1" ht="12.75">
      <c r="A1366" s="114"/>
    </row>
    <row r="1367" s="122" customFormat="1" ht="12.75">
      <c r="A1367" s="114"/>
    </row>
    <row r="1368" s="122" customFormat="1" ht="12.75">
      <c r="A1368" s="114"/>
    </row>
    <row r="1369" s="122" customFormat="1" ht="12.75">
      <c r="A1369" s="114"/>
    </row>
    <row r="1370" s="122" customFormat="1" ht="12.75">
      <c r="A1370" s="114"/>
    </row>
    <row r="1371" s="122" customFormat="1" ht="12.75">
      <c r="A1371" s="114"/>
    </row>
    <row r="1372" s="122" customFormat="1" ht="12.75">
      <c r="A1372" s="114"/>
    </row>
    <row r="1373" s="122" customFormat="1" ht="12.75">
      <c r="A1373" s="114"/>
    </row>
    <row r="1374" s="122" customFormat="1" ht="12.75">
      <c r="A1374" s="114"/>
    </row>
    <row r="1375" s="122" customFormat="1" ht="12.75">
      <c r="A1375" s="114"/>
    </row>
    <row r="1376" s="122" customFormat="1" ht="12.75">
      <c r="A1376" s="114"/>
    </row>
    <row r="1377" s="122" customFormat="1" ht="12.75">
      <c r="A1377" s="114"/>
    </row>
    <row r="1378" s="122" customFormat="1" ht="12.75">
      <c r="A1378" s="114"/>
    </row>
    <row r="1379" s="122" customFormat="1" ht="12.75">
      <c r="A1379" s="114"/>
    </row>
    <row r="1380" s="122" customFormat="1" ht="12.75">
      <c r="A1380" s="114"/>
    </row>
    <row r="1381" s="122" customFormat="1" ht="12.75">
      <c r="A1381" s="114"/>
    </row>
    <row r="1382" s="122" customFormat="1" ht="12.75">
      <c r="A1382" s="114"/>
    </row>
    <row r="1383" s="122" customFormat="1" ht="12.75">
      <c r="A1383" s="114"/>
    </row>
    <row r="1384" s="122" customFormat="1" ht="12.75">
      <c r="A1384" s="114"/>
    </row>
    <row r="1385" s="122" customFormat="1" ht="12.75">
      <c r="A1385" s="114"/>
    </row>
    <row r="1386" s="122" customFormat="1" ht="12.75">
      <c r="A1386" s="114"/>
    </row>
    <row r="1387" s="122" customFormat="1" ht="12.75">
      <c r="A1387" s="114"/>
    </row>
    <row r="1388" s="122" customFormat="1" ht="12.75">
      <c r="A1388" s="114"/>
    </row>
    <row r="1389" s="122" customFormat="1" ht="12.75">
      <c r="A1389" s="114"/>
    </row>
    <row r="1390" s="122" customFormat="1" ht="12.75">
      <c r="A1390" s="114"/>
    </row>
    <row r="1391" s="122" customFormat="1" ht="12.75">
      <c r="A1391" s="114"/>
    </row>
    <row r="1392" s="122" customFormat="1" ht="12.75">
      <c r="A1392" s="114"/>
    </row>
    <row r="1393" s="122" customFormat="1" ht="12.75">
      <c r="A1393" s="114"/>
    </row>
    <row r="1394" s="122" customFormat="1" ht="12.75">
      <c r="A1394" s="114"/>
    </row>
    <row r="1395" s="122" customFormat="1" ht="12.75">
      <c r="A1395" s="114"/>
    </row>
    <row r="1396" s="122" customFormat="1" ht="12.75">
      <c r="A1396" s="114"/>
    </row>
    <row r="1397" s="122" customFormat="1" ht="12.75">
      <c r="A1397" s="114"/>
    </row>
    <row r="1398" s="122" customFormat="1" ht="12.75">
      <c r="A1398" s="114"/>
    </row>
    <row r="1399" s="122" customFormat="1" ht="12.75">
      <c r="A1399" s="114"/>
    </row>
    <row r="1400" s="122" customFormat="1" ht="12.75">
      <c r="A1400" s="114"/>
    </row>
    <row r="1401" s="122" customFormat="1" ht="12.75">
      <c r="A1401" s="114"/>
    </row>
    <row r="1402" s="122" customFormat="1" ht="12.75">
      <c r="A1402" s="114"/>
    </row>
    <row r="1403" s="122" customFormat="1" ht="12.75">
      <c r="A1403" s="114"/>
    </row>
    <row r="1404" s="122" customFormat="1" ht="12.75">
      <c r="A1404" s="114"/>
    </row>
    <row r="1405" s="122" customFormat="1" ht="12.75">
      <c r="A1405" s="114"/>
    </row>
    <row r="1406" s="122" customFormat="1" ht="12.75">
      <c r="A1406" s="114"/>
    </row>
    <row r="1407" s="122" customFormat="1" ht="12.75">
      <c r="A1407" s="114"/>
    </row>
    <row r="1408" s="122" customFormat="1" ht="12.75">
      <c r="A1408" s="114"/>
    </row>
    <row r="1409" s="122" customFormat="1" ht="12.75">
      <c r="A1409" s="114"/>
    </row>
    <row r="1410" s="122" customFormat="1" ht="12.75">
      <c r="A1410" s="114"/>
    </row>
    <row r="1411" s="122" customFormat="1" ht="12.75">
      <c r="A1411" s="114"/>
    </row>
    <row r="1412" s="122" customFormat="1" ht="12.75">
      <c r="A1412" s="114"/>
    </row>
    <row r="1413" s="122" customFormat="1" ht="12.75">
      <c r="A1413" s="114"/>
    </row>
    <row r="1414" s="122" customFormat="1" ht="12.75">
      <c r="A1414" s="114"/>
    </row>
    <row r="1415" s="122" customFormat="1" ht="12.75">
      <c r="A1415" s="114"/>
    </row>
    <row r="1416" s="122" customFormat="1" ht="12.75">
      <c r="A1416" s="114"/>
    </row>
    <row r="1417" s="122" customFormat="1" ht="12.75">
      <c r="A1417" s="114"/>
    </row>
    <row r="1418" s="122" customFormat="1" ht="12.75">
      <c r="A1418" s="114"/>
    </row>
    <row r="1419" s="122" customFormat="1" ht="12.75">
      <c r="A1419" s="114"/>
    </row>
    <row r="1420" s="122" customFormat="1" ht="12.75">
      <c r="A1420" s="114"/>
    </row>
    <row r="1421" s="122" customFormat="1" ht="12.75">
      <c r="A1421" s="114"/>
    </row>
    <row r="1422" s="122" customFormat="1" ht="12.75">
      <c r="A1422" s="114"/>
    </row>
    <row r="1423" s="122" customFormat="1" ht="12.75">
      <c r="A1423" s="114"/>
    </row>
    <row r="1424" s="122" customFormat="1" ht="12.75">
      <c r="A1424" s="114"/>
    </row>
    <row r="1425" s="122" customFormat="1" ht="12.75">
      <c r="A1425" s="114"/>
    </row>
    <row r="1426" s="122" customFormat="1" ht="12.75">
      <c r="A1426" s="114"/>
    </row>
    <row r="1427" s="122" customFormat="1" ht="12.75">
      <c r="A1427" s="114"/>
    </row>
    <row r="1428" s="122" customFormat="1" ht="12.75">
      <c r="A1428" s="114"/>
    </row>
    <row r="1429" s="122" customFormat="1" ht="12.75">
      <c r="A1429" s="114"/>
    </row>
    <row r="1430" s="122" customFormat="1" ht="12.75">
      <c r="A1430" s="114"/>
    </row>
    <row r="1431" s="122" customFormat="1" ht="12.75">
      <c r="A1431" s="114"/>
    </row>
    <row r="1432" s="122" customFormat="1" ht="12.75">
      <c r="A1432" s="114"/>
    </row>
    <row r="1433" s="122" customFormat="1" ht="12.75">
      <c r="A1433" s="114"/>
    </row>
    <row r="1434" s="122" customFormat="1" ht="12.75">
      <c r="A1434" s="114"/>
    </row>
    <row r="1435" s="122" customFormat="1" ht="12.75">
      <c r="A1435" s="114"/>
    </row>
    <row r="1436" s="122" customFormat="1" ht="12.75">
      <c r="A1436" s="114"/>
    </row>
    <row r="1437" s="122" customFormat="1" ht="12.75">
      <c r="A1437" s="114"/>
    </row>
    <row r="1438" s="122" customFormat="1" ht="12.75">
      <c r="A1438" s="114"/>
    </row>
    <row r="1439" s="122" customFormat="1" ht="12.75">
      <c r="A1439" s="114"/>
    </row>
    <row r="1440" s="122" customFormat="1" ht="12.75">
      <c r="A1440" s="114"/>
    </row>
    <row r="1441" s="122" customFormat="1" ht="12.75">
      <c r="A1441" s="114"/>
    </row>
    <row r="1442" s="122" customFormat="1" ht="12.75">
      <c r="A1442" s="114"/>
    </row>
    <row r="1443" s="122" customFormat="1" ht="12.75">
      <c r="A1443" s="114"/>
    </row>
    <row r="1444" s="122" customFormat="1" ht="12.75">
      <c r="A1444" s="114"/>
    </row>
    <row r="1445" s="122" customFormat="1" ht="12.75">
      <c r="A1445" s="114"/>
    </row>
    <row r="1446" s="122" customFormat="1" ht="12.75">
      <c r="A1446" s="114"/>
    </row>
    <row r="1447" s="122" customFormat="1" ht="12.75">
      <c r="A1447" s="114"/>
    </row>
    <row r="1448" s="122" customFormat="1" ht="12.75">
      <c r="A1448" s="114"/>
    </row>
    <row r="1449" s="122" customFormat="1" ht="12.75">
      <c r="A1449" s="114"/>
    </row>
    <row r="1450" s="122" customFormat="1" ht="12.75">
      <c r="A1450" s="114"/>
    </row>
    <row r="1451" s="122" customFormat="1" ht="12.75">
      <c r="A1451" s="114"/>
    </row>
    <row r="1452" s="122" customFormat="1" ht="12.75">
      <c r="A1452" s="114"/>
    </row>
    <row r="1453" s="122" customFormat="1" ht="12.75">
      <c r="A1453" s="114"/>
    </row>
    <row r="1454" s="122" customFormat="1" ht="12.75">
      <c r="A1454" s="114"/>
    </row>
    <row r="1455" s="122" customFormat="1" ht="12.75">
      <c r="A1455" s="114"/>
    </row>
    <row r="1456" s="122" customFormat="1" ht="12.75">
      <c r="A1456" s="114"/>
    </row>
    <row r="1457" s="122" customFormat="1" ht="12.75">
      <c r="A1457" s="114"/>
    </row>
    <row r="1458" s="122" customFormat="1" ht="12.75">
      <c r="A1458" s="114"/>
    </row>
    <row r="1459" s="122" customFormat="1" ht="12.75">
      <c r="A1459" s="114"/>
    </row>
    <row r="1460" s="122" customFormat="1" ht="12.75">
      <c r="A1460" s="114"/>
    </row>
    <row r="1461" s="122" customFormat="1" ht="12.75">
      <c r="A1461" s="114"/>
    </row>
    <row r="1462" s="122" customFormat="1" ht="12.75">
      <c r="A1462" s="114"/>
    </row>
    <row r="1463" s="122" customFormat="1" ht="12.75">
      <c r="A1463" s="114"/>
    </row>
    <row r="1464" s="122" customFormat="1" ht="12.75">
      <c r="A1464" s="114"/>
    </row>
    <row r="1465" s="122" customFormat="1" ht="12.75">
      <c r="A1465" s="114"/>
    </row>
    <row r="1466" s="122" customFormat="1" ht="12.75">
      <c r="A1466" s="114"/>
    </row>
    <row r="1467" s="122" customFormat="1" ht="12.75">
      <c r="A1467" s="114"/>
    </row>
    <row r="1468" s="122" customFormat="1" ht="12.75">
      <c r="A1468" s="114"/>
    </row>
    <row r="1469" s="122" customFormat="1" ht="12.75">
      <c r="A1469" s="114"/>
    </row>
    <row r="1470" s="122" customFormat="1" ht="12.75">
      <c r="A1470" s="114"/>
    </row>
    <row r="1471" s="122" customFormat="1" ht="12.75">
      <c r="A1471" s="114"/>
    </row>
    <row r="1472" s="122" customFormat="1" ht="12.75">
      <c r="A1472" s="114"/>
    </row>
    <row r="1473" s="122" customFormat="1" ht="12.75">
      <c r="A1473" s="114"/>
    </row>
    <row r="1474" s="122" customFormat="1" ht="12.75">
      <c r="A1474" s="114"/>
    </row>
    <row r="1475" s="122" customFormat="1" ht="12.75">
      <c r="A1475" s="114"/>
    </row>
    <row r="1476" s="122" customFormat="1" ht="12.75">
      <c r="A1476" s="114"/>
    </row>
    <row r="1477" s="122" customFormat="1" ht="12.75">
      <c r="A1477" s="114"/>
    </row>
    <row r="1478" s="122" customFormat="1" ht="12.75">
      <c r="A1478" s="114"/>
    </row>
    <row r="1479" s="122" customFormat="1" ht="12.75">
      <c r="A1479" s="114"/>
    </row>
    <row r="1480" s="122" customFormat="1" ht="12.75">
      <c r="A1480" s="114"/>
    </row>
    <row r="1481" s="122" customFormat="1" ht="12.75">
      <c r="A1481" s="114"/>
    </row>
    <row r="1482" s="122" customFormat="1" ht="12.75">
      <c r="A1482" s="114"/>
    </row>
    <row r="1483" s="122" customFormat="1" ht="12.75">
      <c r="A1483" s="114"/>
    </row>
    <row r="1484" s="122" customFormat="1" ht="12.75">
      <c r="A1484" s="114"/>
    </row>
    <row r="1485" s="122" customFormat="1" ht="12.75">
      <c r="A1485" s="114"/>
    </row>
    <row r="1486" s="122" customFormat="1" ht="12.75">
      <c r="A1486" s="114"/>
    </row>
    <row r="1487" s="122" customFormat="1" ht="12.75">
      <c r="A1487" s="114"/>
    </row>
    <row r="1488" s="122" customFormat="1" ht="12.75">
      <c r="A1488" s="114"/>
    </row>
    <row r="1489" s="122" customFormat="1" ht="12.75">
      <c r="A1489" s="114"/>
    </row>
    <row r="1490" s="122" customFormat="1" ht="12.75">
      <c r="A1490" s="114"/>
    </row>
    <row r="1491" s="122" customFormat="1" ht="12.75">
      <c r="A1491" s="114"/>
    </row>
    <row r="1492" s="122" customFormat="1" ht="12.75">
      <c r="A1492" s="114"/>
    </row>
    <row r="1493" s="122" customFormat="1" ht="12.75">
      <c r="A1493" s="114"/>
    </row>
    <row r="1494" s="122" customFormat="1" ht="12.75">
      <c r="A1494" s="114"/>
    </row>
    <row r="1495" s="122" customFormat="1" ht="12.75">
      <c r="A1495" s="114"/>
    </row>
    <row r="1496" s="122" customFormat="1" ht="12.75">
      <c r="A1496" s="114"/>
    </row>
    <row r="1497" s="122" customFormat="1" ht="12.75">
      <c r="A1497" s="114"/>
    </row>
    <row r="1498" s="122" customFormat="1" ht="12.75">
      <c r="A1498" s="114"/>
    </row>
    <row r="1499" s="122" customFormat="1" ht="12.75">
      <c r="A1499" s="114"/>
    </row>
    <row r="1500" s="122" customFormat="1" ht="12.75">
      <c r="A1500" s="114"/>
    </row>
    <row r="1501" s="122" customFormat="1" ht="12.75">
      <c r="A1501" s="114"/>
    </row>
    <row r="1502" s="122" customFormat="1" ht="12.75">
      <c r="A1502" s="114"/>
    </row>
    <row r="1503" s="122" customFormat="1" ht="12.75">
      <c r="A1503" s="114"/>
    </row>
    <row r="1504" s="122" customFormat="1" ht="12.75">
      <c r="A1504" s="114"/>
    </row>
    <row r="1505" s="122" customFormat="1" ht="12.75">
      <c r="A1505" s="114"/>
    </row>
    <row r="1506" s="122" customFormat="1" ht="12.75">
      <c r="A1506" s="114"/>
    </row>
    <row r="1507" s="122" customFormat="1" ht="12.75">
      <c r="A1507" s="114"/>
    </row>
    <row r="1508" s="122" customFormat="1" ht="12.75">
      <c r="A1508" s="114"/>
    </row>
    <row r="1509" s="122" customFormat="1" ht="12.75">
      <c r="A1509" s="114"/>
    </row>
    <row r="1510" s="122" customFormat="1" ht="12.75">
      <c r="A1510" s="114"/>
    </row>
    <row r="1511" s="122" customFormat="1" ht="12.75">
      <c r="A1511" s="114"/>
    </row>
    <row r="1512" s="122" customFormat="1" ht="12.75">
      <c r="A1512" s="114"/>
    </row>
    <row r="1513" s="122" customFormat="1" ht="12.75">
      <c r="A1513" s="114"/>
    </row>
    <row r="1514" s="122" customFormat="1" ht="12.75">
      <c r="A1514" s="114"/>
    </row>
    <row r="1515" s="122" customFormat="1" ht="12.75">
      <c r="A1515" s="114"/>
    </row>
    <row r="1516" s="122" customFormat="1" ht="12.75">
      <c r="A1516" s="114"/>
    </row>
    <row r="1517" s="122" customFormat="1" ht="12.75">
      <c r="A1517" s="114"/>
    </row>
    <row r="1518" s="122" customFormat="1" ht="12.75">
      <c r="A1518" s="114"/>
    </row>
    <row r="1519" s="122" customFormat="1" ht="12.75">
      <c r="A1519" s="114"/>
    </row>
    <row r="1520" s="122" customFormat="1" ht="12.75">
      <c r="A1520" s="114"/>
    </row>
    <row r="1521" s="122" customFormat="1" ht="12.75">
      <c r="A1521" s="114"/>
    </row>
    <row r="1522" s="122" customFormat="1" ht="12.75">
      <c r="A1522" s="114"/>
    </row>
    <row r="1523" s="122" customFormat="1" ht="12.75">
      <c r="A1523" s="114"/>
    </row>
    <row r="1524" s="122" customFormat="1" ht="12.75">
      <c r="A1524" s="114"/>
    </row>
    <row r="1525" s="122" customFormat="1" ht="12.75">
      <c r="A1525" s="114"/>
    </row>
    <row r="1526" s="122" customFormat="1" ht="12.75">
      <c r="A1526" s="114"/>
    </row>
    <row r="1527" s="122" customFormat="1" ht="12.75">
      <c r="A1527" s="114"/>
    </row>
    <row r="1528" s="122" customFormat="1" ht="12.75">
      <c r="A1528" s="114"/>
    </row>
  </sheetData>
  <sheetProtection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X35">
      <formula1>0</formula1>
      <formula2>999999999999</formula2>
    </dataValidation>
    <dataValidation type="textLength" operator="equal" allowBlank="1" showInputMessage="1" showErrorMessage="1" errorTitle="Запрет" error="Редактирование ячеек невозможно" sqref="A68:A74 B68:B69 B71:B74 C68:IV74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W36"/>
  <sheetViews>
    <sheetView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6" sqref="A36"/>
    </sheetView>
  </sheetViews>
  <sheetFormatPr defaultColWidth="9.140625" defaultRowHeight="12.75"/>
  <cols>
    <col min="1" max="1" width="37.28125" style="0" customWidth="1"/>
    <col min="2" max="2" width="10.7109375" style="0" customWidth="1"/>
    <col min="3" max="5" width="12.421875" style="0" customWidth="1"/>
    <col min="6" max="178" width="7.57421875" style="0" customWidth="1"/>
  </cols>
  <sheetData>
    <row r="1" spans="1:178" ht="120.75" customHeight="1">
      <c r="A1" s="245" t="s">
        <v>64</v>
      </c>
      <c r="B1" s="246"/>
      <c r="C1" s="254" t="s">
        <v>635</v>
      </c>
      <c r="D1" s="254" t="s">
        <v>636</v>
      </c>
      <c r="E1" s="254" t="s">
        <v>637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7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7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</row>
    <row r="2" spans="1:178" ht="12.75">
      <c r="A2" s="24" t="s">
        <v>65</v>
      </c>
      <c r="B2" s="31" t="s">
        <v>63</v>
      </c>
      <c r="C2" s="249">
        <v>763051</v>
      </c>
      <c r="D2" s="249">
        <v>763052</v>
      </c>
      <c r="E2" s="249">
        <v>763053</v>
      </c>
      <c r="F2" s="128"/>
      <c r="G2" s="128"/>
      <c r="H2" s="128"/>
      <c r="I2" s="128"/>
      <c r="J2" s="128"/>
      <c r="K2" s="128"/>
      <c r="L2" s="128"/>
      <c r="M2" s="130"/>
      <c r="N2" s="184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30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8"/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30"/>
      <c r="ES2" s="128"/>
      <c r="ET2" s="128"/>
      <c r="EU2" s="128"/>
      <c r="EV2" s="128"/>
      <c r="EW2" s="128"/>
      <c r="EX2" s="128"/>
      <c r="EY2" s="128"/>
      <c r="EZ2" s="128"/>
      <c r="FA2" s="128"/>
      <c r="FB2" s="128"/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</row>
    <row r="3" spans="1:178" ht="12.75">
      <c r="A3" s="13" t="s">
        <v>158</v>
      </c>
      <c r="B3" s="3"/>
      <c r="C3" s="255"/>
      <c r="D3" s="255"/>
      <c r="E3" s="255"/>
      <c r="F3" s="131"/>
      <c r="G3" s="131"/>
      <c r="H3" s="131"/>
      <c r="I3" s="131"/>
      <c r="J3" s="131"/>
      <c r="K3" s="131"/>
      <c r="L3" s="131"/>
      <c r="M3" s="138"/>
      <c r="N3" s="185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8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8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</row>
    <row r="4" spans="1:178" ht="12.75">
      <c r="A4" s="24" t="s">
        <v>66</v>
      </c>
      <c r="B4" s="25"/>
      <c r="C4" s="256" t="s">
        <v>618</v>
      </c>
      <c r="D4" s="256" t="s">
        <v>618</v>
      </c>
      <c r="E4" s="256" t="s">
        <v>619</v>
      </c>
      <c r="F4" s="133"/>
      <c r="G4" s="186"/>
      <c r="H4" s="133"/>
      <c r="I4" s="133"/>
      <c r="J4" s="133"/>
      <c r="K4" s="133"/>
      <c r="L4" s="176"/>
      <c r="M4" s="176"/>
      <c r="N4" s="187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88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89"/>
      <c r="AR4" s="176"/>
      <c r="AS4" s="176"/>
      <c r="AT4" s="176"/>
      <c r="AU4" s="176"/>
      <c r="AV4" s="176"/>
      <c r="AW4" s="176"/>
      <c r="AX4" s="176"/>
      <c r="AY4" s="176"/>
      <c r="AZ4" s="176"/>
      <c r="BA4" s="188"/>
      <c r="BB4" s="176"/>
      <c r="BC4" s="176"/>
      <c r="BD4" s="176"/>
      <c r="BE4" s="176"/>
      <c r="BF4" s="176"/>
      <c r="BG4" s="176"/>
      <c r="BH4" s="188"/>
      <c r="BI4" s="176"/>
      <c r="BJ4" s="176"/>
      <c r="BK4" s="176"/>
      <c r="BL4" s="176"/>
      <c r="BM4" s="176"/>
      <c r="BN4" s="136"/>
      <c r="BO4" s="176"/>
      <c r="BP4" s="176"/>
      <c r="BQ4" s="176"/>
      <c r="BR4" s="189"/>
      <c r="BS4" s="176"/>
      <c r="BT4" s="176"/>
      <c r="BU4" s="188"/>
      <c r="BV4" s="176"/>
      <c r="BW4" s="176"/>
      <c r="BX4" s="176"/>
      <c r="BY4" s="176"/>
      <c r="BZ4" s="188"/>
      <c r="CA4" s="188"/>
      <c r="CB4" s="176"/>
      <c r="CC4" s="176"/>
      <c r="CD4" s="176"/>
      <c r="CE4" s="176"/>
      <c r="CF4" s="176"/>
      <c r="CG4" s="176"/>
      <c r="CH4" s="176"/>
      <c r="CI4" s="188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36"/>
      <c r="CZ4" s="136"/>
      <c r="DA4" s="188"/>
      <c r="DB4" s="176"/>
      <c r="DC4" s="176"/>
      <c r="DD4" s="176"/>
      <c r="DE4" s="176"/>
      <c r="DF4" s="176"/>
      <c r="DG4" s="176"/>
      <c r="DH4" s="176"/>
      <c r="DI4" s="176"/>
      <c r="DJ4" s="176"/>
      <c r="DK4" s="176"/>
      <c r="DL4" s="176"/>
      <c r="DM4" s="188"/>
      <c r="DN4" s="176"/>
      <c r="DO4" s="176"/>
      <c r="DP4" s="176"/>
      <c r="DQ4" s="176"/>
      <c r="DR4" s="188"/>
      <c r="DS4" s="176"/>
      <c r="DT4" s="176"/>
      <c r="DU4" s="176"/>
      <c r="DV4" s="136"/>
      <c r="DW4" s="188"/>
      <c r="DX4" s="188"/>
      <c r="DY4" s="188"/>
      <c r="DZ4" s="176"/>
      <c r="EA4" s="176"/>
      <c r="EB4" s="176"/>
      <c r="EC4" s="189"/>
      <c r="ED4" s="176"/>
      <c r="EE4" s="176"/>
      <c r="EF4" s="136"/>
      <c r="EG4" s="176"/>
      <c r="EH4" s="188"/>
      <c r="EI4" s="176"/>
      <c r="EJ4" s="176"/>
      <c r="EK4" s="176"/>
      <c r="EL4" s="176"/>
      <c r="EM4" s="176"/>
      <c r="EN4" s="176"/>
      <c r="EO4" s="188"/>
      <c r="EP4" s="176"/>
      <c r="EQ4" s="176"/>
      <c r="ER4" s="176"/>
      <c r="ES4" s="176"/>
      <c r="ET4" s="176"/>
      <c r="EU4" s="176"/>
      <c r="EV4" s="176"/>
      <c r="EW4" s="176"/>
      <c r="EX4" s="188"/>
      <c r="EY4" s="176"/>
      <c r="EZ4" s="188"/>
      <c r="FA4" s="176"/>
      <c r="FB4" s="176"/>
      <c r="FC4" s="176"/>
      <c r="FD4" s="176"/>
      <c r="FE4" s="176"/>
      <c r="FF4" s="176"/>
      <c r="FG4" s="176"/>
      <c r="FH4" s="176"/>
      <c r="FI4" s="176"/>
      <c r="FJ4" s="176"/>
      <c r="FK4" s="188"/>
      <c r="FL4" s="176"/>
      <c r="FM4" s="188"/>
      <c r="FN4" s="176"/>
      <c r="FO4" s="176"/>
      <c r="FP4" s="176"/>
      <c r="FQ4" s="136"/>
      <c r="FR4" s="176"/>
      <c r="FS4" s="176"/>
      <c r="FT4" s="176"/>
      <c r="FU4" s="188"/>
      <c r="FV4" s="176"/>
    </row>
    <row r="5" spans="1:178" ht="12.75" customHeight="1">
      <c r="A5" s="26" t="s">
        <v>159</v>
      </c>
      <c r="B5" s="27"/>
      <c r="C5" s="257"/>
      <c r="D5" s="257"/>
      <c r="E5" s="257"/>
      <c r="F5" s="139"/>
      <c r="G5" s="139"/>
      <c r="H5" s="139"/>
      <c r="I5" s="139"/>
      <c r="J5" s="139"/>
      <c r="K5" s="139"/>
      <c r="L5" s="140"/>
      <c r="M5" s="140"/>
      <c r="N5" s="19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0"/>
      <c r="DU5" s="140"/>
      <c r="DV5" s="140"/>
      <c r="DW5" s="140"/>
      <c r="DX5" s="140"/>
      <c r="DY5" s="140"/>
      <c r="DZ5" s="140"/>
      <c r="EA5" s="140"/>
      <c r="EB5" s="140"/>
      <c r="EC5" s="140"/>
      <c r="ED5" s="140"/>
      <c r="EE5" s="140"/>
      <c r="EF5" s="140"/>
      <c r="EG5" s="140"/>
      <c r="EH5" s="140"/>
      <c r="EI5" s="140"/>
      <c r="EJ5" s="140"/>
      <c r="EK5" s="140"/>
      <c r="EL5" s="140"/>
      <c r="EM5" s="140"/>
      <c r="EN5" s="140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0"/>
      <c r="FH5" s="140"/>
      <c r="FI5" s="140"/>
      <c r="FJ5" s="140"/>
      <c r="FK5" s="140"/>
      <c r="FL5" s="140"/>
      <c r="FM5" s="140"/>
      <c r="FN5" s="140"/>
      <c r="FO5" s="140"/>
      <c r="FP5" s="140"/>
      <c r="FQ5" s="140"/>
      <c r="FR5" s="140"/>
      <c r="FS5" s="140"/>
      <c r="FT5" s="140"/>
      <c r="FU5" s="140"/>
      <c r="FV5" s="140"/>
    </row>
    <row r="6" spans="1:178" ht="12.75">
      <c r="A6" s="28" t="s">
        <v>160</v>
      </c>
      <c r="B6" s="29">
        <f>SUM(C6:FV6)</f>
        <v>371</v>
      </c>
      <c r="C6" s="258">
        <v>142</v>
      </c>
      <c r="D6" s="258">
        <v>197</v>
      </c>
      <c r="E6" s="259">
        <v>32</v>
      </c>
      <c r="F6" s="176"/>
      <c r="G6" s="176"/>
      <c r="H6" s="176"/>
      <c r="I6" s="176"/>
      <c r="J6" s="176"/>
      <c r="K6" s="176"/>
      <c r="L6" s="176"/>
      <c r="M6" s="141"/>
      <c r="N6" s="141"/>
      <c r="O6" s="141"/>
      <c r="P6" s="141"/>
      <c r="Q6" s="176"/>
      <c r="R6" s="143"/>
      <c r="S6" s="176"/>
      <c r="T6" s="141"/>
      <c r="U6" s="141"/>
      <c r="V6" s="141"/>
      <c r="W6" s="176"/>
      <c r="X6" s="141"/>
      <c r="Y6" s="141"/>
      <c r="Z6" s="176"/>
      <c r="AA6" s="176"/>
      <c r="AB6" s="176"/>
      <c r="AC6" s="25"/>
      <c r="AD6" s="176"/>
      <c r="AE6" s="176"/>
      <c r="AF6" s="176"/>
      <c r="AG6" s="141"/>
      <c r="AH6" s="176"/>
      <c r="AI6" s="141"/>
      <c r="AJ6" s="176"/>
      <c r="AK6" s="141"/>
      <c r="AL6" s="176"/>
      <c r="AM6" s="143"/>
      <c r="AN6" s="176"/>
      <c r="AO6" s="141"/>
      <c r="AP6" s="141"/>
      <c r="AQ6" s="176"/>
      <c r="AR6" s="141"/>
      <c r="AS6" s="141"/>
      <c r="AT6" s="176"/>
      <c r="AU6" s="141"/>
      <c r="AV6" s="176"/>
      <c r="AW6" s="176"/>
      <c r="AX6" s="176"/>
      <c r="AY6" s="176"/>
      <c r="AZ6" s="141"/>
      <c r="BA6" s="176"/>
      <c r="BB6" s="176"/>
      <c r="BC6" s="141"/>
      <c r="BD6" s="191"/>
      <c r="BE6" s="176"/>
      <c r="BF6" s="191"/>
      <c r="BG6" s="141"/>
      <c r="BH6" s="141"/>
      <c r="BI6" s="141"/>
      <c r="BJ6" s="141"/>
      <c r="BK6" s="141"/>
      <c r="BL6" s="141"/>
      <c r="BM6" s="143"/>
      <c r="BN6" s="176"/>
      <c r="BO6" s="176"/>
      <c r="BP6" s="141"/>
      <c r="BQ6" s="143"/>
      <c r="BR6" s="176"/>
      <c r="BS6" s="176"/>
      <c r="BT6" s="176"/>
      <c r="BU6" s="141"/>
      <c r="BV6" s="141"/>
      <c r="BW6" s="141"/>
      <c r="BX6" s="176"/>
      <c r="BY6" s="176"/>
      <c r="BZ6" s="176"/>
      <c r="CA6" s="176"/>
      <c r="CB6" s="176"/>
      <c r="CC6" s="176"/>
      <c r="CD6" s="149"/>
      <c r="CE6" s="176"/>
      <c r="CF6" s="141"/>
      <c r="CG6" s="176"/>
      <c r="CH6" s="176"/>
      <c r="CI6" s="143"/>
      <c r="CJ6" s="143"/>
      <c r="CK6" s="141"/>
      <c r="CL6" s="143"/>
      <c r="CM6" s="176"/>
      <c r="CN6" s="176"/>
      <c r="CO6" s="141"/>
      <c r="CP6" s="176"/>
      <c r="CQ6" s="141"/>
      <c r="CR6" s="141"/>
      <c r="CS6" s="141"/>
      <c r="CT6" s="141"/>
      <c r="CU6" s="141"/>
      <c r="CV6" s="141"/>
      <c r="CW6" s="141"/>
      <c r="CX6" s="141"/>
      <c r="CY6" s="176"/>
      <c r="CZ6" s="141"/>
      <c r="DA6" s="141"/>
      <c r="DB6" s="176"/>
      <c r="DC6" s="176"/>
      <c r="DD6" s="176"/>
      <c r="DE6" s="176"/>
      <c r="DF6" s="133"/>
      <c r="DG6" s="141"/>
      <c r="DH6" s="141"/>
      <c r="DI6" s="141"/>
      <c r="DJ6" s="176"/>
      <c r="DK6" s="141"/>
      <c r="DL6" s="176"/>
      <c r="DM6" s="176"/>
      <c r="DN6" s="176"/>
      <c r="DO6" s="176"/>
      <c r="DP6" s="176"/>
      <c r="DQ6" s="141"/>
      <c r="DR6" s="141"/>
      <c r="DS6" s="141"/>
      <c r="DT6" s="141"/>
      <c r="DU6" s="141"/>
      <c r="DV6" s="176"/>
      <c r="DW6" s="176"/>
      <c r="DX6" s="176"/>
      <c r="DY6" s="176"/>
      <c r="DZ6" s="141"/>
      <c r="EA6" s="141"/>
      <c r="EB6" s="176"/>
      <c r="EC6" s="176"/>
      <c r="ED6" s="141"/>
      <c r="EE6" s="141"/>
      <c r="EF6" s="141"/>
      <c r="EG6" s="141"/>
      <c r="EH6" s="141"/>
      <c r="EI6" s="141"/>
      <c r="EJ6" s="141"/>
      <c r="EK6" s="176"/>
      <c r="EL6" s="141"/>
      <c r="EM6" s="141"/>
      <c r="EN6" s="141"/>
      <c r="EO6" s="141"/>
      <c r="EP6" s="141"/>
      <c r="EQ6" s="176"/>
      <c r="ER6" s="141"/>
      <c r="ES6" s="176"/>
      <c r="ET6" s="176"/>
      <c r="EU6" s="141"/>
      <c r="EV6" s="176"/>
      <c r="EW6" s="141"/>
      <c r="EX6" s="141"/>
      <c r="EY6" s="141"/>
      <c r="EZ6" s="141"/>
      <c r="FA6" s="141"/>
      <c r="FB6" s="141"/>
      <c r="FC6" s="176"/>
      <c r="FD6" s="192"/>
      <c r="FE6" s="141"/>
      <c r="FF6" s="141"/>
      <c r="FG6" s="176"/>
      <c r="FH6" s="143"/>
      <c r="FI6" s="141"/>
      <c r="FJ6" s="176"/>
      <c r="FK6" s="176"/>
      <c r="FL6" s="176"/>
      <c r="FM6" s="141"/>
      <c r="FN6" s="141"/>
      <c r="FO6" s="176"/>
      <c r="FP6" s="176"/>
      <c r="FQ6" s="176"/>
      <c r="FR6" s="176"/>
      <c r="FS6" s="141"/>
      <c r="FT6" s="141"/>
      <c r="FU6" s="193"/>
      <c r="FV6" s="193"/>
    </row>
    <row r="7" spans="1:178" ht="12.75">
      <c r="A7" s="28" t="s">
        <v>161</v>
      </c>
      <c r="B7" s="29">
        <f aca="true" t="shared" si="0" ref="B7:B32">SUM(C7:FV7)</f>
        <v>266</v>
      </c>
      <c r="C7" s="258">
        <v>104</v>
      </c>
      <c r="D7" s="258">
        <v>132</v>
      </c>
      <c r="E7" s="259">
        <v>30</v>
      </c>
      <c r="F7" s="176"/>
      <c r="G7" s="176"/>
      <c r="H7" s="176"/>
      <c r="I7" s="176"/>
      <c r="J7" s="176"/>
      <c r="K7" s="176"/>
      <c r="L7" s="176"/>
      <c r="M7" s="141"/>
      <c r="N7" s="141"/>
      <c r="O7" s="141"/>
      <c r="P7" s="141"/>
      <c r="Q7" s="176"/>
      <c r="R7" s="143"/>
      <c r="S7" s="176"/>
      <c r="T7" s="141"/>
      <c r="U7" s="141"/>
      <c r="V7" s="141"/>
      <c r="W7" s="176"/>
      <c r="X7" s="141"/>
      <c r="Y7" s="141"/>
      <c r="Z7" s="176"/>
      <c r="AA7" s="176"/>
      <c r="AB7" s="176"/>
      <c r="AC7" s="25"/>
      <c r="AD7" s="176"/>
      <c r="AE7" s="176"/>
      <c r="AF7" s="176"/>
      <c r="AG7" s="141"/>
      <c r="AH7" s="176"/>
      <c r="AI7" s="141"/>
      <c r="AJ7" s="176"/>
      <c r="AK7" s="141"/>
      <c r="AL7" s="176"/>
      <c r="AM7" s="143"/>
      <c r="AN7" s="176"/>
      <c r="AO7" s="141"/>
      <c r="AP7" s="141"/>
      <c r="AQ7" s="176"/>
      <c r="AR7" s="141"/>
      <c r="AS7" s="141"/>
      <c r="AT7" s="176"/>
      <c r="AU7" s="141"/>
      <c r="AV7" s="176"/>
      <c r="AW7" s="176"/>
      <c r="AX7" s="176"/>
      <c r="AY7" s="176"/>
      <c r="AZ7" s="141"/>
      <c r="BA7" s="176"/>
      <c r="BB7" s="176"/>
      <c r="BC7" s="141"/>
      <c r="BD7" s="191"/>
      <c r="BE7" s="176"/>
      <c r="BF7" s="191"/>
      <c r="BG7" s="141"/>
      <c r="BH7" s="141"/>
      <c r="BI7" s="141"/>
      <c r="BJ7" s="141"/>
      <c r="BK7" s="141"/>
      <c r="BL7" s="141"/>
      <c r="BM7" s="143"/>
      <c r="BN7" s="176"/>
      <c r="BO7" s="176"/>
      <c r="BP7" s="141"/>
      <c r="BQ7" s="143"/>
      <c r="BR7" s="176"/>
      <c r="BS7" s="176"/>
      <c r="BT7" s="176"/>
      <c r="BU7" s="141"/>
      <c r="BV7" s="141"/>
      <c r="BW7" s="141"/>
      <c r="BX7" s="176"/>
      <c r="BY7" s="176"/>
      <c r="BZ7" s="176"/>
      <c r="CA7" s="176"/>
      <c r="CB7" s="176"/>
      <c r="CC7" s="176"/>
      <c r="CD7" s="149"/>
      <c r="CE7" s="176"/>
      <c r="CF7" s="141"/>
      <c r="CG7" s="176"/>
      <c r="CH7" s="176"/>
      <c r="CI7" s="143"/>
      <c r="CJ7" s="143"/>
      <c r="CK7" s="141"/>
      <c r="CL7" s="143"/>
      <c r="CM7" s="176"/>
      <c r="CN7" s="176"/>
      <c r="CO7" s="141"/>
      <c r="CP7" s="176"/>
      <c r="CQ7" s="141"/>
      <c r="CR7" s="141"/>
      <c r="CS7" s="141"/>
      <c r="CT7" s="141"/>
      <c r="CU7" s="141"/>
      <c r="CV7" s="141"/>
      <c r="CW7" s="141"/>
      <c r="CX7" s="141"/>
      <c r="CY7" s="176"/>
      <c r="CZ7" s="141"/>
      <c r="DA7" s="141"/>
      <c r="DB7" s="176"/>
      <c r="DC7" s="176"/>
      <c r="DD7" s="176"/>
      <c r="DE7" s="176"/>
      <c r="DF7" s="133"/>
      <c r="DG7" s="141"/>
      <c r="DH7" s="141"/>
      <c r="DI7" s="141"/>
      <c r="DJ7" s="176"/>
      <c r="DK7" s="141"/>
      <c r="DL7" s="176"/>
      <c r="DM7" s="176"/>
      <c r="DN7" s="176"/>
      <c r="DO7" s="176"/>
      <c r="DP7" s="176"/>
      <c r="DQ7" s="141"/>
      <c r="DR7" s="141"/>
      <c r="DS7" s="141"/>
      <c r="DT7" s="141"/>
      <c r="DU7" s="141"/>
      <c r="DV7" s="176"/>
      <c r="DW7" s="176"/>
      <c r="DX7" s="176"/>
      <c r="DY7" s="176"/>
      <c r="DZ7" s="141"/>
      <c r="EA7" s="141"/>
      <c r="EB7" s="176"/>
      <c r="EC7" s="176"/>
      <c r="ED7" s="141"/>
      <c r="EE7" s="141"/>
      <c r="EF7" s="141"/>
      <c r="EG7" s="141"/>
      <c r="EH7" s="141"/>
      <c r="EI7" s="141"/>
      <c r="EJ7" s="141"/>
      <c r="EK7" s="176"/>
      <c r="EL7" s="141"/>
      <c r="EM7" s="141"/>
      <c r="EN7" s="141"/>
      <c r="EO7" s="141"/>
      <c r="EP7" s="141"/>
      <c r="EQ7" s="176"/>
      <c r="ER7" s="141"/>
      <c r="ES7" s="176"/>
      <c r="ET7" s="176"/>
      <c r="EU7" s="141"/>
      <c r="EV7" s="176"/>
      <c r="EW7" s="141"/>
      <c r="EX7" s="141"/>
      <c r="EY7" s="141"/>
      <c r="EZ7" s="141"/>
      <c r="FA7" s="141"/>
      <c r="FB7" s="141"/>
      <c r="FC7" s="176"/>
      <c r="FD7" s="192"/>
      <c r="FE7" s="141"/>
      <c r="FF7" s="141"/>
      <c r="FG7" s="176"/>
      <c r="FH7" s="143"/>
      <c r="FI7" s="141"/>
      <c r="FJ7" s="176"/>
      <c r="FK7" s="176"/>
      <c r="FL7" s="176"/>
      <c r="FM7" s="141"/>
      <c r="FN7" s="141"/>
      <c r="FO7" s="176"/>
      <c r="FP7" s="176"/>
      <c r="FQ7" s="176"/>
      <c r="FR7" s="176"/>
      <c r="FS7" s="141"/>
      <c r="FT7" s="141"/>
      <c r="FU7" s="193"/>
      <c r="FV7" s="193"/>
    </row>
    <row r="8" spans="1:178" ht="12.75">
      <c r="A8" s="28" t="s">
        <v>162</v>
      </c>
      <c r="B8" s="29">
        <f t="shared" si="0"/>
        <v>270</v>
      </c>
      <c r="C8" s="258">
        <v>104</v>
      </c>
      <c r="D8" s="258">
        <v>136</v>
      </c>
      <c r="E8" s="259">
        <v>30</v>
      </c>
      <c r="F8" s="176"/>
      <c r="G8" s="176"/>
      <c r="H8" s="176"/>
      <c r="I8" s="176"/>
      <c r="J8" s="176"/>
      <c r="K8" s="176"/>
      <c r="L8" s="176"/>
      <c r="M8" s="141"/>
      <c r="N8" s="141"/>
      <c r="O8" s="141"/>
      <c r="P8" s="141"/>
      <c r="Q8" s="176"/>
      <c r="R8" s="143"/>
      <c r="S8" s="176"/>
      <c r="T8" s="141"/>
      <c r="U8" s="141"/>
      <c r="V8" s="141"/>
      <c r="W8" s="176"/>
      <c r="X8" s="141"/>
      <c r="Y8" s="141"/>
      <c r="Z8" s="176"/>
      <c r="AA8" s="176"/>
      <c r="AB8" s="176"/>
      <c r="AC8" s="25"/>
      <c r="AD8" s="176"/>
      <c r="AE8" s="176"/>
      <c r="AF8" s="176"/>
      <c r="AG8" s="141"/>
      <c r="AH8" s="176"/>
      <c r="AI8" s="141"/>
      <c r="AJ8" s="176"/>
      <c r="AK8" s="141"/>
      <c r="AL8" s="176"/>
      <c r="AM8" s="143"/>
      <c r="AN8" s="176"/>
      <c r="AO8" s="141"/>
      <c r="AP8" s="141"/>
      <c r="AQ8" s="176"/>
      <c r="AR8" s="141"/>
      <c r="AS8" s="141"/>
      <c r="AT8" s="176"/>
      <c r="AU8" s="141"/>
      <c r="AV8" s="176"/>
      <c r="AW8" s="176"/>
      <c r="AX8" s="176"/>
      <c r="AY8" s="176"/>
      <c r="AZ8" s="141"/>
      <c r="BA8" s="176"/>
      <c r="BB8" s="176"/>
      <c r="BC8" s="141"/>
      <c r="BD8" s="191"/>
      <c r="BE8" s="176"/>
      <c r="BF8" s="191"/>
      <c r="BG8" s="141"/>
      <c r="BH8" s="141"/>
      <c r="BI8" s="141"/>
      <c r="BJ8" s="141"/>
      <c r="BK8" s="141"/>
      <c r="BL8" s="141"/>
      <c r="BM8" s="143"/>
      <c r="BN8" s="176"/>
      <c r="BO8" s="176"/>
      <c r="BP8" s="141"/>
      <c r="BQ8" s="143"/>
      <c r="BR8" s="176"/>
      <c r="BS8" s="176"/>
      <c r="BT8" s="176"/>
      <c r="BU8" s="141"/>
      <c r="BV8" s="141"/>
      <c r="BW8" s="141"/>
      <c r="BX8" s="176"/>
      <c r="BY8" s="176"/>
      <c r="BZ8" s="176"/>
      <c r="CA8" s="176"/>
      <c r="CB8" s="176"/>
      <c r="CC8" s="176"/>
      <c r="CD8" s="149"/>
      <c r="CE8" s="176"/>
      <c r="CF8" s="141"/>
      <c r="CG8" s="176"/>
      <c r="CH8" s="176"/>
      <c r="CI8" s="143"/>
      <c r="CJ8" s="143"/>
      <c r="CK8" s="141"/>
      <c r="CL8" s="143"/>
      <c r="CM8" s="176"/>
      <c r="CN8" s="176"/>
      <c r="CO8" s="141"/>
      <c r="CP8" s="176"/>
      <c r="CQ8" s="141"/>
      <c r="CR8" s="141"/>
      <c r="CS8" s="141"/>
      <c r="CT8" s="141"/>
      <c r="CU8" s="141"/>
      <c r="CV8" s="141"/>
      <c r="CW8" s="141"/>
      <c r="CX8" s="141"/>
      <c r="CY8" s="176"/>
      <c r="CZ8" s="141"/>
      <c r="DA8" s="141"/>
      <c r="DB8" s="176"/>
      <c r="DC8" s="176"/>
      <c r="DD8" s="176"/>
      <c r="DE8" s="176"/>
      <c r="DF8" s="133"/>
      <c r="DG8" s="141"/>
      <c r="DH8" s="176"/>
      <c r="DI8" s="141"/>
      <c r="DJ8" s="176"/>
      <c r="DK8" s="141"/>
      <c r="DL8" s="176"/>
      <c r="DM8" s="176"/>
      <c r="DN8" s="176"/>
      <c r="DO8" s="176"/>
      <c r="DP8" s="176"/>
      <c r="DQ8" s="141"/>
      <c r="DR8" s="141"/>
      <c r="DS8" s="141"/>
      <c r="DT8" s="141"/>
      <c r="DU8" s="141"/>
      <c r="DV8" s="176"/>
      <c r="DW8" s="176"/>
      <c r="DX8" s="176"/>
      <c r="DY8" s="176"/>
      <c r="DZ8" s="141"/>
      <c r="EA8" s="141"/>
      <c r="EB8" s="176"/>
      <c r="EC8" s="176"/>
      <c r="ED8" s="141"/>
      <c r="EE8" s="141"/>
      <c r="EF8" s="141"/>
      <c r="EG8" s="141"/>
      <c r="EH8" s="141"/>
      <c r="EI8" s="141"/>
      <c r="EJ8" s="141"/>
      <c r="EK8" s="176"/>
      <c r="EL8" s="141"/>
      <c r="EM8" s="141"/>
      <c r="EN8" s="141"/>
      <c r="EO8" s="141"/>
      <c r="EP8" s="141"/>
      <c r="EQ8" s="176"/>
      <c r="ER8" s="141"/>
      <c r="ES8" s="176"/>
      <c r="ET8" s="176"/>
      <c r="EU8" s="141"/>
      <c r="EV8" s="176"/>
      <c r="EW8" s="141"/>
      <c r="EX8" s="141"/>
      <c r="EY8" s="141"/>
      <c r="EZ8" s="141"/>
      <c r="FA8" s="141"/>
      <c r="FB8" s="141"/>
      <c r="FC8" s="176"/>
      <c r="FD8" s="192"/>
      <c r="FE8" s="141"/>
      <c r="FF8" s="141"/>
      <c r="FG8" s="176"/>
      <c r="FH8" s="143"/>
      <c r="FI8" s="141"/>
      <c r="FJ8" s="176"/>
      <c r="FK8" s="176"/>
      <c r="FL8" s="176"/>
      <c r="FM8" s="141"/>
      <c r="FN8" s="141"/>
      <c r="FO8" s="176"/>
      <c r="FP8" s="176"/>
      <c r="FQ8" s="176"/>
      <c r="FR8" s="176"/>
      <c r="FS8" s="141"/>
      <c r="FT8" s="141"/>
      <c r="FU8" s="193"/>
      <c r="FV8" s="193"/>
    </row>
    <row r="9" spans="1:178" ht="12.75">
      <c r="A9" s="28" t="s">
        <v>163</v>
      </c>
      <c r="B9" s="29">
        <f t="shared" si="0"/>
        <v>0</v>
      </c>
      <c r="C9" s="258">
        <v>0</v>
      </c>
      <c r="D9" s="258">
        <v>0</v>
      </c>
      <c r="E9" s="259">
        <v>0</v>
      </c>
      <c r="F9" s="176"/>
      <c r="G9" s="176"/>
      <c r="H9" s="176"/>
      <c r="I9" s="176"/>
      <c r="J9" s="176"/>
      <c r="K9" s="176"/>
      <c r="L9" s="176"/>
      <c r="M9" s="141"/>
      <c r="N9" s="141"/>
      <c r="O9" s="141"/>
      <c r="P9" s="141"/>
      <c r="Q9" s="176"/>
      <c r="R9" s="143"/>
      <c r="S9" s="176"/>
      <c r="T9" s="141"/>
      <c r="U9" s="141"/>
      <c r="V9" s="141"/>
      <c r="W9" s="176"/>
      <c r="X9" s="141"/>
      <c r="Y9" s="141"/>
      <c r="Z9" s="176"/>
      <c r="AA9" s="176"/>
      <c r="AB9" s="176"/>
      <c r="AC9" s="25"/>
      <c r="AD9" s="176"/>
      <c r="AE9" s="176"/>
      <c r="AF9" s="176"/>
      <c r="AG9" s="141"/>
      <c r="AH9" s="176"/>
      <c r="AI9" s="141"/>
      <c r="AJ9" s="176"/>
      <c r="AK9" s="141"/>
      <c r="AL9" s="176"/>
      <c r="AM9" s="143"/>
      <c r="AN9" s="176"/>
      <c r="AO9" s="141"/>
      <c r="AP9" s="141"/>
      <c r="AQ9" s="176"/>
      <c r="AR9" s="141"/>
      <c r="AS9" s="141"/>
      <c r="AT9" s="176"/>
      <c r="AU9" s="141"/>
      <c r="AV9" s="176"/>
      <c r="AW9" s="176"/>
      <c r="AX9" s="176"/>
      <c r="AY9" s="176"/>
      <c r="AZ9" s="141"/>
      <c r="BA9" s="176"/>
      <c r="BB9" s="176"/>
      <c r="BC9" s="141"/>
      <c r="BD9" s="194"/>
      <c r="BE9" s="176"/>
      <c r="BF9" s="191"/>
      <c r="BG9" s="141"/>
      <c r="BH9" s="141"/>
      <c r="BI9" s="141"/>
      <c r="BJ9" s="141"/>
      <c r="BK9" s="141"/>
      <c r="BL9" s="141"/>
      <c r="BM9" s="143"/>
      <c r="BN9" s="176"/>
      <c r="BO9" s="176"/>
      <c r="BP9" s="141"/>
      <c r="BQ9" s="143"/>
      <c r="BR9" s="176"/>
      <c r="BS9" s="176"/>
      <c r="BT9" s="176"/>
      <c r="BU9" s="141"/>
      <c r="BV9" s="141"/>
      <c r="BW9" s="141"/>
      <c r="BX9" s="176"/>
      <c r="BY9" s="176"/>
      <c r="BZ9" s="176"/>
      <c r="CA9" s="176"/>
      <c r="CB9" s="176"/>
      <c r="CC9" s="176"/>
      <c r="CD9" s="149"/>
      <c r="CE9" s="176"/>
      <c r="CF9" s="141"/>
      <c r="CG9" s="176"/>
      <c r="CH9" s="176"/>
      <c r="CI9" s="143"/>
      <c r="CJ9" s="143"/>
      <c r="CK9" s="141"/>
      <c r="CL9" s="143"/>
      <c r="CM9" s="176"/>
      <c r="CN9" s="176"/>
      <c r="CO9" s="141"/>
      <c r="CP9" s="176"/>
      <c r="CQ9" s="141"/>
      <c r="CR9" s="141"/>
      <c r="CS9" s="141"/>
      <c r="CT9" s="141"/>
      <c r="CU9" s="141"/>
      <c r="CV9" s="141"/>
      <c r="CW9" s="141"/>
      <c r="CX9" s="141"/>
      <c r="CY9" s="176"/>
      <c r="CZ9" s="141"/>
      <c r="DA9" s="141"/>
      <c r="DB9" s="176"/>
      <c r="DC9" s="176"/>
      <c r="DD9" s="176"/>
      <c r="DE9" s="176"/>
      <c r="DF9" s="133"/>
      <c r="DG9" s="141"/>
      <c r="DH9" s="176"/>
      <c r="DI9" s="141"/>
      <c r="DJ9" s="176"/>
      <c r="DK9" s="141"/>
      <c r="DL9" s="176"/>
      <c r="DM9" s="176"/>
      <c r="DN9" s="176"/>
      <c r="DO9" s="176"/>
      <c r="DP9" s="176"/>
      <c r="DQ9" s="141"/>
      <c r="DR9" s="141"/>
      <c r="DS9" s="141"/>
      <c r="DT9" s="141"/>
      <c r="DU9" s="141"/>
      <c r="DV9" s="176"/>
      <c r="DW9" s="176"/>
      <c r="DX9" s="176"/>
      <c r="DY9" s="176"/>
      <c r="DZ9" s="141"/>
      <c r="EA9" s="141"/>
      <c r="EB9" s="176"/>
      <c r="EC9" s="176"/>
      <c r="ED9" s="141"/>
      <c r="EE9" s="141"/>
      <c r="EF9" s="141"/>
      <c r="EG9" s="141"/>
      <c r="EH9" s="141"/>
      <c r="EI9" s="141"/>
      <c r="EJ9" s="141"/>
      <c r="EK9" s="176"/>
      <c r="EL9" s="141"/>
      <c r="EM9" s="141"/>
      <c r="EN9" s="141"/>
      <c r="EO9" s="141"/>
      <c r="EP9" s="141"/>
      <c r="EQ9" s="176"/>
      <c r="ER9" s="141"/>
      <c r="ES9" s="176"/>
      <c r="ET9" s="176"/>
      <c r="EU9" s="141"/>
      <c r="EV9" s="176"/>
      <c r="EW9" s="141"/>
      <c r="EX9" s="141"/>
      <c r="EY9" s="141"/>
      <c r="EZ9" s="141"/>
      <c r="FA9" s="141"/>
      <c r="FB9" s="141"/>
      <c r="FC9" s="176"/>
      <c r="FD9" s="192"/>
      <c r="FE9" s="141"/>
      <c r="FF9" s="141"/>
      <c r="FG9" s="176"/>
      <c r="FH9" s="143"/>
      <c r="FI9" s="141"/>
      <c r="FJ9" s="176"/>
      <c r="FK9" s="176"/>
      <c r="FL9" s="176"/>
      <c r="FM9" s="141"/>
      <c r="FN9" s="141"/>
      <c r="FO9" s="176"/>
      <c r="FP9" s="176"/>
      <c r="FQ9" s="176"/>
      <c r="FR9" s="176"/>
      <c r="FS9" s="141"/>
      <c r="FT9" s="141"/>
      <c r="FU9" s="193"/>
      <c r="FV9" s="193"/>
    </row>
    <row r="10" spans="1:178" ht="12.75">
      <c r="A10" s="28" t="s">
        <v>164</v>
      </c>
      <c r="B10" s="29">
        <f t="shared" si="0"/>
        <v>6</v>
      </c>
      <c r="C10" s="258">
        <v>2</v>
      </c>
      <c r="D10" s="258">
        <v>4</v>
      </c>
      <c r="E10" s="259">
        <v>0</v>
      </c>
      <c r="F10" s="176"/>
      <c r="G10" s="176"/>
      <c r="H10" s="176"/>
      <c r="I10" s="176"/>
      <c r="J10" s="176"/>
      <c r="K10" s="176"/>
      <c r="L10" s="176"/>
      <c r="M10" s="141"/>
      <c r="N10" s="141"/>
      <c r="O10" s="141"/>
      <c r="P10" s="141"/>
      <c r="Q10" s="176"/>
      <c r="R10" s="143"/>
      <c r="S10" s="176"/>
      <c r="T10" s="141"/>
      <c r="U10" s="141"/>
      <c r="V10" s="141"/>
      <c r="W10" s="176"/>
      <c r="X10" s="141"/>
      <c r="Y10" s="141"/>
      <c r="Z10" s="176"/>
      <c r="AA10" s="176"/>
      <c r="AB10" s="176"/>
      <c r="AC10" s="25"/>
      <c r="AD10" s="176"/>
      <c r="AE10" s="176"/>
      <c r="AF10" s="176"/>
      <c r="AG10" s="141"/>
      <c r="AH10" s="176"/>
      <c r="AI10" s="133"/>
      <c r="AJ10" s="176"/>
      <c r="AK10" s="141"/>
      <c r="AL10" s="176"/>
      <c r="AM10" s="143"/>
      <c r="AN10" s="176"/>
      <c r="AO10" s="141"/>
      <c r="AP10" s="141"/>
      <c r="AQ10" s="176"/>
      <c r="AR10" s="141"/>
      <c r="AS10" s="141"/>
      <c r="AT10" s="176"/>
      <c r="AU10" s="141"/>
      <c r="AV10" s="176"/>
      <c r="AW10" s="176"/>
      <c r="AX10" s="176"/>
      <c r="AY10" s="176"/>
      <c r="AZ10" s="141"/>
      <c r="BA10" s="176"/>
      <c r="BB10" s="176"/>
      <c r="BC10" s="141"/>
      <c r="BD10" s="191"/>
      <c r="BE10" s="176"/>
      <c r="BF10" s="191"/>
      <c r="BG10" s="141"/>
      <c r="BH10" s="141"/>
      <c r="BI10" s="141"/>
      <c r="BJ10" s="141"/>
      <c r="BK10" s="141"/>
      <c r="BL10" s="141"/>
      <c r="BM10" s="143"/>
      <c r="BN10" s="176"/>
      <c r="BO10" s="176"/>
      <c r="BP10" s="141"/>
      <c r="BQ10" s="143"/>
      <c r="BR10" s="176"/>
      <c r="BS10" s="176"/>
      <c r="BT10" s="176"/>
      <c r="BU10" s="141"/>
      <c r="BV10" s="141"/>
      <c r="BW10" s="141"/>
      <c r="BX10" s="176"/>
      <c r="BY10" s="176"/>
      <c r="BZ10" s="176"/>
      <c r="CA10" s="176"/>
      <c r="CB10" s="176"/>
      <c r="CC10" s="176"/>
      <c r="CD10" s="149"/>
      <c r="CE10" s="176"/>
      <c r="CF10" s="141"/>
      <c r="CG10" s="176"/>
      <c r="CH10" s="176"/>
      <c r="CI10" s="143"/>
      <c r="CJ10" s="143"/>
      <c r="CK10" s="141"/>
      <c r="CL10" s="143"/>
      <c r="CM10" s="176"/>
      <c r="CN10" s="176"/>
      <c r="CO10" s="141"/>
      <c r="CP10" s="176"/>
      <c r="CQ10" s="141"/>
      <c r="CR10" s="141"/>
      <c r="CS10" s="141"/>
      <c r="CT10" s="141"/>
      <c r="CU10" s="141"/>
      <c r="CV10" s="141"/>
      <c r="CW10" s="141"/>
      <c r="CX10" s="141"/>
      <c r="CY10" s="176"/>
      <c r="CZ10" s="141"/>
      <c r="DA10" s="141"/>
      <c r="DB10" s="176"/>
      <c r="DC10" s="176"/>
      <c r="DD10" s="176"/>
      <c r="DE10" s="176"/>
      <c r="DF10" s="133"/>
      <c r="DG10" s="141"/>
      <c r="DH10" s="176"/>
      <c r="DI10" s="141"/>
      <c r="DJ10" s="176"/>
      <c r="DK10" s="141"/>
      <c r="DL10" s="176"/>
      <c r="DM10" s="176"/>
      <c r="DN10" s="176"/>
      <c r="DO10" s="176"/>
      <c r="DP10" s="176"/>
      <c r="DQ10" s="141"/>
      <c r="DR10" s="141"/>
      <c r="DS10" s="141"/>
      <c r="DT10" s="141"/>
      <c r="DU10" s="141"/>
      <c r="DV10" s="176"/>
      <c r="DW10" s="176"/>
      <c r="DX10" s="176"/>
      <c r="DY10" s="176"/>
      <c r="DZ10" s="141"/>
      <c r="EA10" s="141"/>
      <c r="EB10" s="176"/>
      <c r="EC10" s="176"/>
      <c r="ED10" s="141"/>
      <c r="EE10" s="141"/>
      <c r="EF10" s="141"/>
      <c r="EG10" s="141"/>
      <c r="EH10" s="141"/>
      <c r="EI10" s="141"/>
      <c r="EJ10" s="133"/>
      <c r="EK10" s="176"/>
      <c r="EL10" s="141"/>
      <c r="EM10" s="141"/>
      <c r="EN10" s="141"/>
      <c r="EO10" s="141"/>
      <c r="EP10" s="141"/>
      <c r="EQ10" s="176"/>
      <c r="ER10" s="141"/>
      <c r="ES10" s="176"/>
      <c r="ET10" s="176"/>
      <c r="EU10" s="141"/>
      <c r="EV10" s="176"/>
      <c r="EW10" s="141"/>
      <c r="EX10" s="141"/>
      <c r="EY10" s="141"/>
      <c r="EZ10" s="141"/>
      <c r="FA10" s="141"/>
      <c r="FB10" s="141"/>
      <c r="FC10" s="176"/>
      <c r="FD10" s="192"/>
      <c r="FE10" s="141"/>
      <c r="FF10" s="141"/>
      <c r="FG10" s="176"/>
      <c r="FH10" s="143"/>
      <c r="FI10" s="141"/>
      <c r="FJ10" s="176"/>
      <c r="FK10" s="176"/>
      <c r="FL10" s="176"/>
      <c r="FM10" s="141"/>
      <c r="FN10" s="141"/>
      <c r="FO10" s="176"/>
      <c r="FP10" s="176"/>
      <c r="FQ10" s="176"/>
      <c r="FR10" s="176"/>
      <c r="FS10" s="141"/>
      <c r="FT10" s="141"/>
      <c r="FU10" s="193"/>
      <c r="FV10" s="193"/>
    </row>
    <row r="11" spans="1:178" ht="12.75">
      <c r="A11" s="28" t="s">
        <v>165</v>
      </c>
      <c r="B11" s="29">
        <f t="shared" si="0"/>
        <v>0</v>
      </c>
      <c r="C11" s="258">
        <v>0</v>
      </c>
      <c r="D11" s="258">
        <v>0</v>
      </c>
      <c r="E11" s="259">
        <v>0</v>
      </c>
      <c r="F11" s="176"/>
      <c r="G11" s="176"/>
      <c r="H11" s="176"/>
      <c r="I11" s="176"/>
      <c r="J11" s="176"/>
      <c r="K11" s="176"/>
      <c r="L11" s="176"/>
      <c r="M11" s="141"/>
      <c r="N11" s="141"/>
      <c r="O11" s="141"/>
      <c r="P11" s="141"/>
      <c r="Q11" s="176"/>
      <c r="R11" s="143"/>
      <c r="S11" s="176"/>
      <c r="T11" s="141"/>
      <c r="U11" s="141"/>
      <c r="V11" s="141"/>
      <c r="W11" s="176"/>
      <c r="X11" s="141"/>
      <c r="Y11" s="141"/>
      <c r="Z11" s="176"/>
      <c r="AA11" s="176"/>
      <c r="AB11" s="176"/>
      <c r="AC11" s="25"/>
      <c r="AD11" s="176"/>
      <c r="AE11" s="176"/>
      <c r="AF11" s="176"/>
      <c r="AG11" s="141"/>
      <c r="AH11" s="176"/>
      <c r="AI11" s="133"/>
      <c r="AJ11" s="176"/>
      <c r="AK11" s="141"/>
      <c r="AL11" s="176"/>
      <c r="AM11" s="143"/>
      <c r="AN11" s="176"/>
      <c r="AO11" s="141"/>
      <c r="AP11" s="141"/>
      <c r="AQ11" s="176"/>
      <c r="AR11" s="141"/>
      <c r="AS11" s="141"/>
      <c r="AT11" s="176"/>
      <c r="AU11" s="141"/>
      <c r="AV11" s="176"/>
      <c r="AW11" s="176"/>
      <c r="AX11" s="176"/>
      <c r="AY11" s="176"/>
      <c r="AZ11" s="141"/>
      <c r="BA11" s="176"/>
      <c r="BB11" s="176"/>
      <c r="BC11" s="141"/>
      <c r="BD11" s="191"/>
      <c r="BE11" s="176"/>
      <c r="BF11" s="191"/>
      <c r="BG11" s="141"/>
      <c r="BH11" s="141"/>
      <c r="BI11" s="141"/>
      <c r="BJ11" s="141"/>
      <c r="BK11" s="141"/>
      <c r="BL11" s="141"/>
      <c r="BM11" s="143"/>
      <c r="BN11" s="176"/>
      <c r="BO11" s="176"/>
      <c r="BP11" s="141"/>
      <c r="BQ11" s="143"/>
      <c r="BR11" s="176"/>
      <c r="BS11" s="176"/>
      <c r="BT11" s="176"/>
      <c r="BU11" s="141"/>
      <c r="BV11" s="141"/>
      <c r="BW11" s="141"/>
      <c r="BX11" s="176"/>
      <c r="BY11" s="176"/>
      <c r="BZ11" s="176"/>
      <c r="CA11" s="176"/>
      <c r="CB11" s="176"/>
      <c r="CC11" s="176"/>
      <c r="CD11" s="149"/>
      <c r="CE11" s="176"/>
      <c r="CF11" s="141"/>
      <c r="CG11" s="176"/>
      <c r="CH11" s="176"/>
      <c r="CI11" s="143"/>
      <c r="CJ11" s="143"/>
      <c r="CK11" s="141"/>
      <c r="CL11" s="143"/>
      <c r="CM11" s="176"/>
      <c r="CN11" s="176"/>
      <c r="CO11" s="141"/>
      <c r="CP11" s="176"/>
      <c r="CQ11" s="141"/>
      <c r="CR11" s="141"/>
      <c r="CS11" s="141"/>
      <c r="CT11" s="141"/>
      <c r="CU11" s="141"/>
      <c r="CV11" s="141"/>
      <c r="CW11" s="141"/>
      <c r="CX11" s="141"/>
      <c r="CY11" s="176"/>
      <c r="CZ11" s="141"/>
      <c r="DA11" s="141"/>
      <c r="DB11" s="176"/>
      <c r="DC11" s="176"/>
      <c r="DD11" s="176"/>
      <c r="DE11" s="176"/>
      <c r="DF11" s="133"/>
      <c r="DG11" s="141"/>
      <c r="DH11" s="176"/>
      <c r="DI11" s="141"/>
      <c r="DJ11" s="176"/>
      <c r="DK11" s="141"/>
      <c r="DL11" s="176"/>
      <c r="DM11" s="176"/>
      <c r="DN11" s="176"/>
      <c r="DO11" s="176"/>
      <c r="DP11" s="176"/>
      <c r="DQ11" s="141"/>
      <c r="DR11" s="141"/>
      <c r="DS11" s="141"/>
      <c r="DT11" s="141"/>
      <c r="DU11" s="141"/>
      <c r="DV11" s="176"/>
      <c r="DW11" s="176"/>
      <c r="DX11" s="176"/>
      <c r="DY11" s="176"/>
      <c r="DZ11" s="141"/>
      <c r="EA11" s="141"/>
      <c r="EB11" s="176"/>
      <c r="EC11" s="176"/>
      <c r="ED11" s="141"/>
      <c r="EE11" s="141"/>
      <c r="EF11" s="141"/>
      <c r="EG11" s="141"/>
      <c r="EH11" s="141"/>
      <c r="EI11" s="141"/>
      <c r="EJ11" s="133"/>
      <c r="EK11" s="176"/>
      <c r="EL11" s="141"/>
      <c r="EM11" s="141"/>
      <c r="EN11" s="141"/>
      <c r="EO11" s="141"/>
      <c r="EP11" s="141"/>
      <c r="EQ11" s="176"/>
      <c r="ER11" s="141"/>
      <c r="ES11" s="176"/>
      <c r="ET11" s="176"/>
      <c r="EU11" s="141"/>
      <c r="EV11" s="176"/>
      <c r="EW11" s="141"/>
      <c r="EX11" s="141"/>
      <c r="EY11" s="141"/>
      <c r="EZ11" s="141"/>
      <c r="FA11" s="141"/>
      <c r="FB11" s="141"/>
      <c r="FC11" s="176"/>
      <c r="FD11" s="192"/>
      <c r="FE11" s="141"/>
      <c r="FF11" s="141"/>
      <c r="FG11" s="176"/>
      <c r="FH11" s="143"/>
      <c r="FI11" s="141"/>
      <c r="FJ11" s="176"/>
      <c r="FK11" s="176"/>
      <c r="FL11" s="176"/>
      <c r="FM11" s="141"/>
      <c r="FN11" s="141"/>
      <c r="FO11" s="176"/>
      <c r="FP11" s="176"/>
      <c r="FQ11" s="176"/>
      <c r="FR11" s="176"/>
      <c r="FS11" s="141"/>
      <c r="FT11" s="141"/>
      <c r="FU11" s="193"/>
      <c r="FV11" s="193"/>
    </row>
    <row r="12" spans="1:178" ht="12.75">
      <c r="A12" s="28" t="s">
        <v>166</v>
      </c>
      <c r="B12" s="29">
        <f t="shared" si="0"/>
        <v>359</v>
      </c>
      <c r="C12" s="258">
        <v>143</v>
      </c>
      <c r="D12" s="258">
        <v>188</v>
      </c>
      <c r="E12" s="259">
        <v>28</v>
      </c>
      <c r="F12" s="176"/>
      <c r="G12" s="176"/>
      <c r="H12" s="176"/>
      <c r="I12" s="176"/>
      <c r="J12" s="176"/>
      <c r="K12" s="176"/>
      <c r="L12" s="176"/>
      <c r="M12" s="141"/>
      <c r="N12" s="141"/>
      <c r="O12" s="141"/>
      <c r="P12" s="141"/>
      <c r="Q12" s="176"/>
      <c r="R12" s="143"/>
      <c r="S12" s="176"/>
      <c r="T12" s="141"/>
      <c r="U12" s="141"/>
      <c r="V12" s="195"/>
      <c r="W12" s="176"/>
      <c r="X12" s="141"/>
      <c r="Y12" s="141"/>
      <c r="Z12" s="176"/>
      <c r="AA12" s="176"/>
      <c r="AB12" s="176"/>
      <c r="AC12" s="25"/>
      <c r="AD12" s="176"/>
      <c r="AE12" s="176"/>
      <c r="AF12" s="176"/>
      <c r="AG12" s="141"/>
      <c r="AH12" s="176"/>
      <c r="AI12" s="133"/>
      <c r="AJ12" s="176"/>
      <c r="AK12" s="141"/>
      <c r="AL12" s="176"/>
      <c r="AM12" s="143"/>
      <c r="AN12" s="176"/>
      <c r="AO12" s="141"/>
      <c r="AP12" s="141"/>
      <c r="AQ12" s="176"/>
      <c r="AR12" s="141"/>
      <c r="AS12" s="141"/>
      <c r="AT12" s="176"/>
      <c r="AU12" s="141"/>
      <c r="AV12" s="176"/>
      <c r="AW12" s="176"/>
      <c r="AX12" s="176"/>
      <c r="AY12" s="176"/>
      <c r="AZ12" s="141"/>
      <c r="BA12" s="176"/>
      <c r="BB12" s="176"/>
      <c r="BC12" s="141"/>
      <c r="BD12" s="194"/>
      <c r="BE12" s="176"/>
      <c r="BF12" s="191"/>
      <c r="BG12" s="141"/>
      <c r="BH12" s="141"/>
      <c r="BI12" s="141"/>
      <c r="BJ12" s="141"/>
      <c r="BK12" s="141"/>
      <c r="BL12" s="141"/>
      <c r="BM12" s="143"/>
      <c r="BN12" s="176"/>
      <c r="BO12" s="176"/>
      <c r="BP12" s="141"/>
      <c r="BQ12" s="143"/>
      <c r="BR12" s="176"/>
      <c r="BS12" s="176"/>
      <c r="BT12" s="176"/>
      <c r="BU12" s="141"/>
      <c r="BV12" s="141"/>
      <c r="BW12" s="141"/>
      <c r="BX12" s="176"/>
      <c r="BY12" s="176"/>
      <c r="BZ12" s="176"/>
      <c r="CA12" s="176"/>
      <c r="CB12" s="176"/>
      <c r="CC12" s="176"/>
      <c r="CD12" s="149"/>
      <c r="CE12" s="176"/>
      <c r="CF12" s="141"/>
      <c r="CG12" s="176"/>
      <c r="CH12" s="176"/>
      <c r="CI12" s="143"/>
      <c r="CJ12" s="143"/>
      <c r="CK12" s="141"/>
      <c r="CL12" s="143"/>
      <c r="CM12" s="176"/>
      <c r="CN12" s="176"/>
      <c r="CO12" s="141"/>
      <c r="CP12" s="176"/>
      <c r="CQ12" s="141"/>
      <c r="CR12" s="141"/>
      <c r="CS12" s="141"/>
      <c r="CT12" s="141"/>
      <c r="CU12" s="141"/>
      <c r="CV12" s="141"/>
      <c r="CW12" s="141"/>
      <c r="CX12" s="141"/>
      <c r="CY12" s="176"/>
      <c r="CZ12" s="141"/>
      <c r="DA12" s="141"/>
      <c r="DB12" s="176"/>
      <c r="DC12" s="176"/>
      <c r="DD12" s="176"/>
      <c r="DE12" s="176"/>
      <c r="DF12" s="133"/>
      <c r="DG12" s="141"/>
      <c r="DH12" s="176"/>
      <c r="DI12" s="141"/>
      <c r="DJ12" s="176"/>
      <c r="DK12" s="141"/>
      <c r="DL12" s="176"/>
      <c r="DM12" s="176"/>
      <c r="DN12" s="176"/>
      <c r="DO12" s="176"/>
      <c r="DP12" s="176"/>
      <c r="DQ12" s="141"/>
      <c r="DR12" s="141"/>
      <c r="DS12" s="141"/>
      <c r="DT12" s="141"/>
      <c r="DU12" s="141"/>
      <c r="DV12" s="176"/>
      <c r="DW12" s="176"/>
      <c r="DX12" s="176"/>
      <c r="DY12" s="176"/>
      <c r="DZ12" s="141"/>
      <c r="EA12" s="141"/>
      <c r="EB12" s="176"/>
      <c r="EC12" s="176"/>
      <c r="ED12" s="141"/>
      <c r="EE12" s="141"/>
      <c r="EF12" s="141"/>
      <c r="EG12" s="141"/>
      <c r="EH12" s="141"/>
      <c r="EI12" s="141"/>
      <c r="EJ12" s="141"/>
      <c r="EK12" s="176"/>
      <c r="EL12" s="141"/>
      <c r="EM12" s="141"/>
      <c r="EN12" s="141"/>
      <c r="EO12" s="141"/>
      <c r="EP12" s="141"/>
      <c r="EQ12" s="176"/>
      <c r="ER12" s="141"/>
      <c r="ES12" s="176"/>
      <c r="ET12" s="176"/>
      <c r="EU12" s="141"/>
      <c r="EV12" s="176"/>
      <c r="EW12" s="141"/>
      <c r="EX12" s="141"/>
      <c r="EY12" s="141"/>
      <c r="EZ12" s="141"/>
      <c r="FA12" s="141"/>
      <c r="FB12" s="141"/>
      <c r="FC12" s="176"/>
      <c r="FD12" s="192"/>
      <c r="FE12" s="141"/>
      <c r="FF12" s="141"/>
      <c r="FG12" s="176"/>
      <c r="FH12" s="143"/>
      <c r="FI12" s="141"/>
      <c r="FJ12" s="176"/>
      <c r="FK12" s="176"/>
      <c r="FL12" s="176"/>
      <c r="FM12" s="141"/>
      <c r="FN12" s="141"/>
      <c r="FO12" s="176"/>
      <c r="FP12" s="176"/>
      <c r="FQ12" s="176"/>
      <c r="FR12" s="176"/>
      <c r="FS12" s="141"/>
      <c r="FT12" s="141"/>
      <c r="FU12" s="193"/>
      <c r="FV12" s="193"/>
    </row>
    <row r="13" spans="1:178" ht="12.75">
      <c r="A13" s="28" t="s">
        <v>167</v>
      </c>
      <c r="B13" s="29">
        <f t="shared" si="0"/>
        <v>6768</v>
      </c>
      <c r="C13" s="258">
        <v>1997</v>
      </c>
      <c r="D13" s="258">
        <v>4572</v>
      </c>
      <c r="E13" s="259">
        <v>199</v>
      </c>
      <c r="F13" s="176"/>
      <c r="G13" s="176"/>
      <c r="H13" s="176"/>
      <c r="I13" s="176"/>
      <c r="J13" s="176"/>
      <c r="K13" s="176"/>
      <c r="L13" s="176"/>
      <c r="M13" s="141"/>
      <c r="N13" s="141"/>
      <c r="O13" s="141"/>
      <c r="P13" s="141"/>
      <c r="Q13" s="176"/>
      <c r="R13" s="143"/>
      <c r="S13" s="176"/>
      <c r="T13" s="141"/>
      <c r="U13" s="141"/>
      <c r="V13" s="141"/>
      <c r="W13" s="176"/>
      <c r="X13" s="141"/>
      <c r="Y13" s="141"/>
      <c r="Z13" s="176"/>
      <c r="AA13" s="176"/>
      <c r="AB13" s="176"/>
      <c r="AC13" s="25"/>
      <c r="AD13" s="176"/>
      <c r="AE13" s="176"/>
      <c r="AF13" s="176"/>
      <c r="AG13" s="141"/>
      <c r="AH13" s="176"/>
      <c r="AI13" s="141"/>
      <c r="AJ13" s="176"/>
      <c r="AK13" s="141"/>
      <c r="AL13" s="176"/>
      <c r="AM13" s="143"/>
      <c r="AN13" s="176"/>
      <c r="AO13" s="141"/>
      <c r="AP13" s="141"/>
      <c r="AQ13" s="176"/>
      <c r="AR13" s="141"/>
      <c r="AS13" s="141"/>
      <c r="AT13" s="176"/>
      <c r="AU13" s="141"/>
      <c r="AV13" s="176"/>
      <c r="AW13" s="176"/>
      <c r="AX13" s="176"/>
      <c r="AY13" s="176"/>
      <c r="AZ13" s="141"/>
      <c r="BA13" s="176"/>
      <c r="BB13" s="176"/>
      <c r="BC13" s="141"/>
      <c r="BD13" s="194"/>
      <c r="BE13" s="176"/>
      <c r="BF13" s="191"/>
      <c r="BG13" s="141"/>
      <c r="BH13" s="141"/>
      <c r="BI13" s="141"/>
      <c r="BJ13" s="141"/>
      <c r="BK13" s="141"/>
      <c r="BL13" s="141"/>
      <c r="BM13" s="143"/>
      <c r="BN13" s="176"/>
      <c r="BO13" s="176"/>
      <c r="BP13" s="141"/>
      <c r="BQ13" s="143"/>
      <c r="BR13" s="176"/>
      <c r="BS13" s="176"/>
      <c r="BT13" s="176"/>
      <c r="BU13" s="141"/>
      <c r="BV13" s="141"/>
      <c r="BW13" s="141"/>
      <c r="BX13" s="176"/>
      <c r="BY13" s="176"/>
      <c r="BZ13" s="176"/>
      <c r="CA13" s="176"/>
      <c r="CB13" s="176"/>
      <c r="CC13" s="176"/>
      <c r="CD13" s="149"/>
      <c r="CE13" s="176"/>
      <c r="CF13" s="141"/>
      <c r="CG13" s="176"/>
      <c r="CH13" s="176"/>
      <c r="CI13" s="143"/>
      <c r="CJ13" s="143"/>
      <c r="CK13" s="141"/>
      <c r="CL13" s="143"/>
      <c r="CM13" s="176"/>
      <c r="CN13" s="176"/>
      <c r="CO13" s="141"/>
      <c r="CP13" s="176"/>
      <c r="CQ13" s="141"/>
      <c r="CR13" s="141"/>
      <c r="CS13" s="196"/>
      <c r="CT13" s="141"/>
      <c r="CU13" s="141"/>
      <c r="CV13" s="141"/>
      <c r="CW13" s="141"/>
      <c r="CX13" s="141"/>
      <c r="CY13" s="176"/>
      <c r="CZ13" s="141"/>
      <c r="DA13" s="141"/>
      <c r="DB13" s="176"/>
      <c r="DC13" s="176"/>
      <c r="DD13" s="176"/>
      <c r="DE13" s="176"/>
      <c r="DF13" s="133"/>
      <c r="DG13" s="141"/>
      <c r="DH13" s="176"/>
      <c r="DI13" s="141"/>
      <c r="DJ13" s="176"/>
      <c r="DK13" s="141"/>
      <c r="DL13" s="176"/>
      <c r="DM13" s="176"/>
      <c r="DN13" s="176"/>
      <c r="DO13" s="176"/>
      <c r="DP13" s="176"/>
      <c r="DQ13" s="141"/>
      <c r="DR13" s="141"/>
      <c r="DS13" s="141"/>
      <c r="DT13" s="141"/>
      <c r="DU13" s="141"/>
      <c r="DV13" s="176"/>
      <c r="DW13" s="176"/>
      <c r="DX13" s="176"/>
      <c r="DY13" s="176"/>
      <c r="DZ13" s="141"/>
      <c r="EA13" s="141"/>
      <c r="EB13" s="176"/>
      <c r="EC13" s="176"/>
      <c r="ED13" s="141"/>
      <c r="EE13" s="141"/>
      <c r="EF13" s="141"/>
      <c r="EG13" s="141"/>
      <c r="EH13" s="141"/>
      <c r="EI13" s="141"/>
      <c r="EJ13" s="141"/>
      <c r="EK13" s="176"/>
      <c r="EL13" s="141"/>
      <c r="EM13" s="141"/>
      <c r="EN13" s="141"/>
      <c r="EO13" s="141"/>
      <c r="EP13" s="141"/>
      <c r="EQ13" s="176"/>
      <c r="ER13" s="141"/>
      <c r="ES13" s="176"/>
      <c r="ET13" s="176"/>
      <c r="EU13" s="141"/>
      <c r="EV13" s="176"/>
      <c r="EW13" s="141"/>
      <c r="EX13" s="141"/>
      <c r="EY13" s="141"/>
      <c r="EZ13" s="141"/>
      <c r="FA13" s="141"/>
      <c r="FB13" s="141"/>
      <c r="FC13" s="176"/>
      <c r="FD13" s="192"/>
      <c r="FE13" s="141"/>
      <c r="FF13" s="141"/>
      <c r="FG13" s="176"/>
      <c r="FH13" s="143"/>
      <c r="FI13" s="141"/>
      <c r="FJ13" s="176"/>
      <c r="FK13" s="176"/>
      <c r="FL13" s="176"/>
      <c r="FM13" s="141"/>
      <c r="FN13" s="141"/>
      <c r="FO13" s="176"/>
      <c r="FP13" s="176"/>
      <c r="FQ13" s="176"/>
      <c r="FR13" s="176"/>
      <c r="FS13" s="141"/>
      <c r="FT13" s="141"/>
      <c r="FU13" s="193"/>
      <c r="FV13" s="193"/>
    </row>
    <row r="14" spans="1:178" ht="12.75" customHeight="1">
      <c r="A14" s="26" t="s">
        <v>168</v>
      </c>
      <c r="B14" s="27"/>
      <c r="C14" s="260"/>
      <c r="D14" s="260"/>
      <c r="E14" s="257"/>
      <c r="F14" s="139"/>
      <c r="G14" s="139"/>
      <c r="H14" s="139"/>
      <c r="I14" s="139"/>
      <c r="J14" s="139"/>
      <c r="K14" s="139"/>
      <c r="L14" s="140"/>
      <c r="M14" s="155"/>
      <c r="N14" s="155"/>
      <c r="O14" s="155"/>
      <c r="P14" s="155"/>
      <c r="Q14" s="140"/>
      <c r="R14" s="160"/>
      <c r="S14" s="140"/>
      <c r="T14" s="155"/>
      <c r="U14" s="155"/>
      <c r="V14" s="155"/>
      <c r="W14" s="140"/>
      <c r="X14" s="155"/>
      <c r="Y14" s="155"/>
      <c r="Z14" s="140"/>
      <c r="AA14" s="140"/>
      <c r="AB14" s="140"/>
      <c r="AC14" s="28"/>
      <c r="AD14" s="140"/>
      <c r="AE14" s="140"/>
      <c r="AF14" s="140"/>
      <c r="AG14" s="155"/>
      <c r="AH14" s="140"/>
      <c r="AI14" s="197"/>
      <c r="AJ14" s="140"/>
      <c r="AK14" s="155"/>
      <c r="AL14" s="140"/>
      <c r="AM14" s="160"/>
      <c r="AN14" s="140"/>
      <c r="AO14" s="155"/>
      <c r="AP14" s="155"/>
      <c r="AQ14" s="140"/>
      <c r="AR14" s="155"/>
      <c r="AS14" s="155"/>
      <c r="AT14" s="140"/>
      <c r="AU14" s="155"/>
      <c r="AV14" s="140"/>
      <c r="AW14" s="140"/>
      <c r="AX14" s="140"/>
      <c r="AY14" s="140"/>
      <c r="AZ14" s="155"/>
      <c r="BA14" s="140"/>
      <c r="BB14" s="140"/>
      <c r="BC14" s="155"/>
      <c r="BD14" s="198"/>
      <c r="BE14" s="140"/>
      <c r="BF14" s="155"/>
      <c r="BG14" s="155"/>
      <c r="BH14" s="155"/>
      <c r="BI14" s="155"/>
      <c r="BJ14" s="155"/>
      <c r="BK14" s="155"/>
      <c r="BL14" s="155"/>
      <c r="BM14" s="160"/>
      <c r="BN14" s="140"/>
      <c r="BO14" s="140"/>
      <c r="BP14" s="155"/>
      <c r="BQ14" s="160"/>
      <c r="BR14" s="140"/>
      <c r="BS14" s="140"/>
      <c r="BT14" s="140"/>
      <c r="BU14" s="155"/>
      <c r="BV14" s="155"/>
      <c r="BW14" s="155"/>
      <c r="BX14" s="140"/>
      <c r="BY14" s="140"/>
      <c r="BZ14" s="140"/>
      <c r="CA14" s="140"/>
      <c r="CB14" s="140"/>
      <c r="CC14" s="140"/>
      <c r="CD14" s="162"/>
      <c r="CE14" s="140"/>
      <c r="CF14" s="155"/>
      <c r="CG14" s="140"/>
      <c r="CH14" s="140"/>
      <c r="CI14" s="160"/>
      <c r="CJ14" s="160"/>
      <c r="CK14" s="155"/>
      <c r="CL14" s="160"/>
      <c r="CM14" s="140"/>
      <c r="CN14" s="140"/>
      <c r="CO14" s="155"/>
      <c r="CP14" s="140"/>
      <c r="CQ14" s="155"/>
      <c r="CR14" s="155"/>
      <c r="CS14" s="155"/>
      <c r="CT14" s="155"/>
      <c r="CU14" s="155"/>
      <c r="CV14" s="155"/>
      <c r="CW14" s="155"/>
      <c r="CX14" s="155"/>
      <c r="CY14" s="140"/>
      <c r="CZ14" s="155"/>
      <c r="DA14" s="155"/>
      <c r="DB14" s="140"/>
      <c r="DC14" s="140"/>
      <c r="DD14" s="140"/>
      <c r="DE14" s="140"/>
      <c r="DF14" s="139"/>
      <c r="DG14" s="155"/>
      <c r="DH14" s="140"/>
      <c r="DI14" s="155"/>
      <c r="DJ14" s="140"/>
      <c r="DK14" s="155"/>
      <c r="DL14" s="140"/>
      <c r="DM14" s="140"/>
      <c r="DN14" s="140"/>
      <c r="DO14" s="140"/>
      <c r="DP14" s="140"/>
      <c r="DQ14" s="155"/>
      <c r="DR14" s="155"/>
      <c r="DS14" s="155"/>
      <c r="DT14" s="155"/>
      <c r="DU14" s="155"/>
      <c r="DV14" s="140"/>
      <c r="DW14" s="140"/>
      <c r="DX14" s="140"/>
      <c r="DY14" s="140"/>
      <c r="DZ14" s="155"/>
      <c r="EA14" s="155"/>
      <c r="EB14" s="140"/>
      <c r="EC14" s="140"/>
      <c r="ED14" s="155"/>
      <c r="EE14" s="199"/>
      <c r="EF14" s="155"/>
      <c r="EG14" s="155"/>
      <c r="EH14" s="155"/>
      <c r="EI14" s="155"/>
      <c r="EJ14" s="155"/>
      <c r="EK14" s="140"/>
      <c r="EL14" s="155"/>
      <c r="EM14" s="155"/>
      <c r="EN14" s="155"/>
      <c r="EO14" s="155"/>
      <c r="EP14" s="155"/>
      <c r="EQ14" s="140"/>
      <c r="ER14" s="155"/>
      <c r="ES14" s="140"/>
      <c r="ET14" s="140"/>
      <c r="EU14" s="199"/>
      <c r="EV14" s="140"/>
      <c r="EW14" s="155"/>
      <c r="EX14" s="155"/>
      <c r="EY14" s="155"/>
      <c r="EZ14" s="155"/>
      <c r="FA14" s="155"/>
      <c r="FB14" s="155"/>
      <c r="FC14" s="140"/>
      <c r="FD14" s="200"/>
      <c r="FE14" s="155"/>
      <c r="FF14" s="155"/>
      <c r="FG14" s="140"/>
      <c r="FH14" s="160"/>
      <c r="FI14" s="155"/>
      <c r="FJ14" s="140"/>
      <c r="FK14" s="140"/>
      <c r="FL14" s="140"/>
      <c r="FM14" s="155"/>
      <c r="FN14" s="155"/>
      <c r="FO14" s="140"/>
      <c r="FP14" s="140"/>
      <c r="FQ14" s="140"/>
      <c r="FR14" s="140"/>
      <c r="FS14" s="201"/>
      <c r="FT14" s="155"/>
      <c r="FU14" s="197"/>
      <c r="FV14" s="197"/>
    </row>
    <row r="15" spans="1:178" ht="12.75">
      <c r="A15" s="28" t="s">
        <v>169</v>
      </c>
      <c r="B15" s="29">
        <f t="shared" si="0"/>
        <v>40</v>
      </c>
      <c r="C15" s="258">
        <v>17</v>
      </c>
      <c r="D15" s="258">
        <v>21</v>
      </c>
      <c r="E15" s="259">
        <v>2</v>
      </c>
      <c r="F15" s="176"/>
      <c r="G15" s="176"/>
      <c r="H15" s="176"/>
      <c r="I15" s="176"/>
      <c r="J15" s="176"/>
      <c r="K15" s="176"/>
      <c r="L15" s="176"/>
      <c r="M15" s="141"/>
      <c r="N15" s="141"/>
      <c r="O15" s="141"/>
      <c r="P15" s="141"/>
      <c r="Q15" s="176"/>
      <c r="R15" s="143"/>
      <c r="S15" s="176"/>
      <c r="T15" s="141"/>
      <c r="U15" s="141"/>
      <c r="V15" s="141"/>
      <c r="W15" s="176"/>
      <c r="X15" s="141"/>
      <c r="Y15" s="141"/>
      <c r="Z15" s="176"/>
      <c r="AA15" s="176"/>
      <c r="AB15" s="176"/>
      <c r="AC15" s="25"/>
      <c r="AD15" s="176"/>
      <c r="AE15" s="176"/>
      <c r="AF15" s="176"/>
      <c r="AG15" s="141"/>
      <c r="AH15" s="176"/>
      <c r="AI15" s="141"/>
      <c r="AJ15" s="176"/>
      <c r="AK15" s="141"/>
      <c r="AL15" s="176"/>
      <c r="AM15" s="143"/>
      <c r="AN15" s="176"/>
      <c r="AO15" s="141"/>
      <c r="AP15" s="141"/>
      <c r="AQ15" s="176"/>
      <c r="AR15" s="141"/>
      <c r="AS15" s="141"/>
      <c r="AT15" s="176"/>
      <c r="AU15" s="141"/>
      <c r="AV15" s="176"/>
      <c r="AW15" s="176"/>
      <c r="AX15" s="176"/>
      <c r="AY15" s="176"/>
      <c r="AZ15" s="141"/>
      <c r="BA15" s="176"/>
      <c r="BB15" s="176"/>
      <c r="BC15" s="141"/>
      <c r="BD15" s="191"/>
      <c r="BE15" s="176"/>
      <c r="BF15" s="191"/>
      <c r="BG15" s="141"/>
      <c r="BH15" s="141"/>
      <c r="BI15" s="141"/>
      <c r="BJ15" s="141"/>
      <c r="BK15" s="141"/>
      <c r="BL15" s="141"/>
      <c r="BM15" s="143"/>
      <c r="BN15" s="176"/>
      <c r="BO15" s="176"/>
      <c r="BP15" s="141"/>
      <c r="BQ15" s="143"/>
      <c r="BR15" s="176"/>
      <c r="BS15" s="176"/>
      <c r="BT15" s="176"/>
      <c r="BU15" s="141"/>
      <c r="BV15" s="141"/>
      <c r="BW15" s="141"/>
      <c r="BX15" s="176"/>
      <c r="BY15" s="176"/>
      <c r="BZ15" s="176"/>
      <c r="CA15" s="176"/>
      <c r="CB15" s="176"/>
      <c r="CC15" s="176"/>
      <c r="CD15" s="149"/>
      <c r="CE15" s="176"/>
      <c r="CF15" s="141"/>
      <c r="CG15" s="176"/>
      <c r="CH15" s="176"/>
      <c r="CI15" s="143"/>
      <c r="CJ15" s="143"/>
      <c r="CK15" s="141"/>
      <c r="CL15" s="143"/>
      <c r="CM15" s="176"/>
      <c r="CN15" s="176"/>
      <c r="CO15" s="141"/>
      <c r="CP15" s="176"/>
      <c r="CQ15" s="141"/>
      <c r="CR15" s="141"/>
      <c r="CS15" s="141"/>
      <c r="CT15" s="141"/>
      <c r="CU15" s="141"/>
      <c r="CV15" s="141"/>
      <c r="CW15" s="141"/>
      <c r="CX15" s="141"/>
      <c r="CY15" s="176"/>
      <c r="CZ15" s="141"/>
      <c r="DA15" s="141"/>
      <c r="DB15" s="176"/>
      <c r="DC15" s="176"/>
      <c r="DD15" s="176"/>
      <c r="DE15" s="176"/>
      <c r="DF15" s="133"/>
      <c r="DG15" s="141"/>
      <c r="DH15" s="176"/>
      <c r="DI15" s="141"/>
      <c r="DJ15" s="176"/>
      <c r="DK15" s="141"/>
      <c r="DL15" s="176"/>
      <c r="DM15" s="176"/>
      <c r="DN15" s="176"/>
      <c r="DO15" s="176"/>
      <c r="DP15" s="176"/>
      <c r="DQ15" s="141"/>
      <c r="DR15" s="141"/>
      <c r="DS15" s="141"/>
      <c r="DT15" s="141"/>
      <c r="DU15" s="141"/>
      <c r="DV15" s="176"/>
      <c r="DW15" s="176"/>
      <c r="DX15" s="176"/>
      <c r="DY15" s="176"/>
      <c r="DZ15" s="141"/>
      <c r="EA15" s="141"/>
      <c r="EB15" s="176"/>
      <c r="EC15" s="176"/>
      <c r="ED15" s="141"/>
      <c r="EE15" s="141"/>
      <c r="EF15" s="141"/>
      <c r="EG15" s="141"/>
      <c r="EH15" s="141"/>
      <c r="EI15" s="141"/>
      <c r="EJ15" s="141"/>
      <c r="EK15" s="176"/>
      <c r="EL15" s="141"/>
      <c r="EM15" s="141"/>
      <c r="EN15" s="141"/>
      <c r="EO15" s="141"/>
      <c r="EP15" s="141"/>
      <c r="EQ15" s="176"/>
      <c r="ER15" s="141"/>
      <c r="ES15" s="176"/>
      <c r="ET15" s="176"/>
      <c r="EU15" s="141"/>
      <c r="EV15" s="176"/>
      <c r="EW15" s="141"/>
      <c r="EX15" s="141"/>
      <c r="EY15" s="141"/>
      <c r="EZ15" s="141"/>
      <c r="FA15" s="141"/>
      <c r="FB15" s="141"/>
      <c r="FC15" s="176"/>
      <c r="FD15" s="192"/>
      <c r="FE15" s="141"/>
      <c r="FF15" s="141"/>
      <c r="FG15" s="176"/>
      <c r="FH15" s="143"/>
      <c r="FI15" s="141"/>
      <c r="FJ15" s="176"/>
      <c r="FK15" s="176"/>
      <c r="FL15" s="176"/>
      <c r="FM15" s="141"/>
      <c r="FN15" s="141"/>
      <c r="FO15" s="176"/>
      <c r="FP15" s="176"/>
      <c r="FQ15" s="176"/>
      <c r="FR15" s="176"/>
      <c r="FS15" s="141"/>
      <c r="FT15" s="141"/>
      <c r="FU15" s="193"/>
      <c r="FV15" s="193"/>
    </row>
    <row r="16" spans="1:178" ht="12.75">
      <c r="A16" s="28" t="s">
        <v>170</v>
      </c>
      <c r="B16" s="29">
        <f t="shared" si="0"/>
        <v>38</v>
      </c>
      <c r="C16" s="258">
        <v>16</v>
      </c>
      <c r="D16" s="258">
        <v>20</v>
      </c>
      <c r="E16" s="259">
        <v>2</v>
      </c>
      <c r="F16" s="176"/>
      <c r="G16" s="176"/>
      <c r="H16" s="176"/>
      <c r="I16" s="176"/>
      <c r="J16" s="176"/>
      <c r="K16" s="176"/>
      <c r="L16" s="176"/>
      <c r="M16" s="141"/>
      <c r="N16" s="141"/>
      <c r="O16" s="141"/>
      <c r="P16" s="141"/>
      <c r="Q16" s="176"/>
      <c r="R16" s="143"/>
      <c r="S16" s="176"/>
      <c r="T16" s="141"/>
      <c r="U16" s="141"/>
      <c r="V16" s="141"/>
      <c r="W16" s="176"/>
      <c r="X16" s="141"/>
      <c r="Y16" s="141"/>
      <c r="Z16" s="176"/>
      <c r="AA16" s="176"/>
      <c r="AB16" s="176"/>
      <c r="AC16" s="25"/>
      <c r="AD16" s="176"/>
      <c r="AE16" s="176"/>
      <c r="AF16" s="176"/>
      <c r="AG16" s="141"/>
      <c r="AH16" s="176"/>
      <c r="AI16" s="141"/>
      <c r="AJ16" s="176"/>
      <c r="AK16" s="141"/>
      <c r="AL16" s="176"/>
      <c r="AM16" s="143"/>
      <c r="AN16" s="176"/>
      <c r="AO16" s="141"/>
      <c r="AP16" s="141"/>
      <c r="AQ16" s="176"/>
      <c r="AR16" s="141"/>
      <c r="AS16" s="141"/>
      <c r="AT16" s="176"/>
      <c r="AU16" s="141"/>
      <c r="AV16" s="176"/>
      <c r="AW16" s="176"/>
      <c r="AX16" s="176"/>
      <c r="AY16" s="176"/>
      <c r="AZ16" s="141"/>
      <c r="BA16" s="176"/>
      <c r="BB16" s="176"/>
      <c r="BC16" s="141"/>
      <c r="BD16" s="194"/>
      <c r="BE16" s="176"/>
      <c r="BF16" s="191"/>
      <c r="BG16" s="141"/>
      <c r="BH16" s="141"/>
      <c r="BI16" s="141"/>
      <c r="BJ16" s="141"/>
      <c r="BK16" s="141"/>
      <c r="BL16" s="141"/>
      <c r="BM16" s="143"/>
      <c r="BN16" s="176"/>
      <c r="BO16" s="176"/>
      <c r="BP16" s="141"/>
      <c r="BQ16" s="143"/>
      <c r="BR16" s="176"/>
      <c r="BS16" s="176"/>
      <c r="BT16" s="176"/>
      <c r="BU16" s="141"/>
      <c r="BV16" s="141"/>
      <c r="BW16" s="141"/>
      <c r="BX16" s="176"/>
      <c r="BY16" s="176"/>
      <c r="BZ16" s="176"/>
      <c r="CA16" s="176"/>
      <c r="CB16" s="176"/>
      <c r="CC16" s="176"/>
      <c r="CD16" s="149"/>
      <c r="CE16" s="176"/>
      <c r="CF16" s="141"/>
      <c r="CG16" s="176"/>
      <c r="CH16" s="176"/>
      <c r="CI16" s="143"/>
      <c r="CJ16" s="143"/>
      <c r="CK16" s="141"/>
      <c r="CL16" s="143"/>
      <c r="CM16" s="176"/>
      <c r="CN16" s="176"/>
      <c r="CO16" s="141"/>
      <c r="CP16" s="176"/>
      <c r="CQ16" s="141"/>
      <c r="CR16" s="141"/>
      <c r="CS16" s="141"/>
      <c r="CT16" s="141"/>
      <c r="CU16" s="141"/>
      <c r="CV16" s="141"/>
      <c r="CW16" s="141"/>
      <c r="CX16" s="141"/>
      <c r="CY16" s="176"/>
      <c r="CZ16" s="141"/>
      <c r="DA16" s="141"/>
      <c r="DB16" s="176"/>
      <c r="DC16" s="140"/>
      <c r="DD16" s="176"/>
      <c r="DE16" s="176"/>
      <c r="DF16" s="133"/>
      <c r="DG16" s="141"/>
      <c r="DH16" s="176"/>
      <c r="DI16" s="141"/>
      <c r="DJ16" s="176"/>
      <c r="DK16" s="141"/>
      <c r="DL16" s="176"/>
      <c r="DM16" s="176"/>
      <c r="DN16" s="176"/>
      <c r="DO16" s="176"/>
      <c r="DP16" s="176"/>
      <c r="DQ16" s="141"/>
      <c r="DR16" s="141"/>
      <c r="DS16" s="141"/>
      <c r="DT16" s="141"/>
      <c r="DU16" s="141"/>
      <c r="DV16" s="176"/>
      <c r="DW16" s="176"/>
      <c r="DX16" s="176"/>
      <c r="DY16" s="176"/>
      <c r="DZ16" s="141"/>
      <c r="EA16" s="141"/>
      <c r="EB16" s="176"/>
      <c r="EC16" s="176"/>
      <c r="ED16" s="141"/>
      <c r="EE16" s="141"/>
      <c r="EF16" s="141"/>
      <c r="EG16" s="141"/>
      <c r="EH16" s="141"/>
      <c r="EI16" s="141"/>
      <c r="EJ16" s="141"/>
      <c r="EK16" s="176"/>
      <c r="EL16" s="141"/>
      <c r="EM16" s="141"/>
      <c r="EN16" s="141"/>
      <c r="EO16" s="141"/>
      <c r="EP16" s="141"/>
      <c r="EQ16" s="176"/>
      <c r="ER16" s="141"/>
      <c r="ES16" s="176"/>
      <c r="ET16" s="176"/>
      <c r="EU16" s="141"/>
      <c r="EV16" s="176"/>
      <c r="EW16" s="141"/>
      <c r="EX16" s="141"/>
      <c r="EY16" s="141"/>
      <c r="EZ16" s="141"/>
      <c r="FA16" s="141"/>
      <c r="FB16" s="141"/>
      <c r="FC16" s="176"/>
      <c r="FD16" s="192"/>
      <c r="FE16" s="141"/>
      <c r="FF16" s="141"/>
      <c r="FG16" s="176"/>
      <c r="FH16" s="143"/>
      <c r="FI16" s="141"/>
      <c r="FJ16" s="176"/>
      <c r="FK16" s="176"/>
      <c r="FL16" s="176"/>
      <c r="FM16" s="141"/>
      <c r="FN16" s="141"/>
      <c r="FO16" s="176"/>
      <c r="FP16" s="176"/>
      <c r="FQ16" s="176"/>
      <c r="FR16" s="176"/>
      <c r="FS16" s="141"/>
      <c r="FT16" s="141"/>
      <c r="FU16" s="193"/>
      <c r="FV16" s="193"/>
    </row>
    <row r="17" spans="1:178" ht="12.75">
      <c r="A17" s="28" t="s">
        <v>28</v>
      </c>
      <c r="B17" s="29">
        <f t="shared" si="0"/>
        <v>87</v>
      </c>
      <c r="C17" s="258">
        <v>38</v>
      </c>
      <c r="D17" s="258">
        <v>42</v>
      </c>
      <c r="E17" s="259">
        <v>7</v>
      </c>
      <c r="F17" s="176"/>
      <c r="G17" s="176"/>
      <c r="H17" s="176"/>
      <c r="I17" s="176"/>
      <c r="J17" s="176"/>
      <c r="K17" s="176"/>
      <c r="L17" s="176"/>
      <c r="M17" s="141"/>
      <c r="N17" s="141"/>
      <c r="O17" s="141"/>
      <c r="P17" s="141"/>
      <c r="Q17" s="176"/>
      <c r="R17" s="143"/>
      <c r="S17" s="176"/>
      <c r="T17" s="141"/>
      <c r="U17" s="141"/>
      <c r="V17" s="141"/>
      <c r="W17" s="176"/>
      <c r="X17" s="141"/>
      <c r="Y17" s="141"/>
      <c r="Z17" s="176"/>
      <c r="AA17" s="176"/>
      <c r="AB17" s="176"/>
      <c r="AC17" s="25"/>
      <c r="AD17" s="176"/>
      <c r="AE17" s="176"/>
      <c r="AF17" s="176"/>
      <c r="AG17" s="141"/>
      <c r="AH17" s="176"/>
      <c r="AI17" s="141"/>
      <c r="AJ17" s="176"/>
      <c r="AK17" s="141"/>
      <c r="AL17" s="176"/>
      <c r="AM17" s="143"/>
      <c r="AN17" s="176"/>
      <c r="AO17" s="141"/>
      <c r="AP17" s="141"/>
      <c r="AQ17" s="176"/>
      <c r="AR17" s="141"/>
      <c r="AS17" s="141"/>
      <c r="AT17" s="176"/>
      <c r="AU17" s="141"/>
      <c r="AV17" s="176"/>
      <c r="AW17" s="176"/>
      <c r="AX17" s="176"/>
      <c r="AY17" s="176"/>
      <c r="AZ17" s="141"/>
      <c r="BA17" s="176"/>
      <c r="BB17" s="176"/>
      <c r="BC17" s="141"/>
      <c r="BD17" s="191"/>
      <c r="BE17" s="176"/>
      <c r="BF17" s="191"/>
      <c r="BG17" s="141"/>
      <c r="BH17" s="141"/>
      <c r="BI17" s="141"/>
      <c r="BJ17" s="141"/>
      <c r="BK17" s="141"/>
      <c r="BL17" s="141"/>
      <c r="BM17" s="143"/>
      <c r="BN17" s="176"/>
      <c r="BO17" s="176"/>
      <c r="BP17" s="141"/>
      <c r="BQ17" s="143"/>
      <c r="BR17" s="176"/>
      <c r="BS17" s="176"/>
      <c r="BT17" s="176"/>
      <c r="BU17" s="141"/>
      <c r="BV17" s="141"/>
      <c r="BW17" s="141"/>
      <c r="BX17" s="176"/>
      <c r="BY17" s="176"/>
      <c r="BZ17" s="176"/>
      <c r="CA17" s="176"/>
      <c r="CB17" s="176"/>
      <c r="CC17" s="176"/>
      <c r="CD17" s="149"/>
      <c r="CE17" s="176"/>
      <c r="CF17" s="141"/>
      <c r="CG17" s="176"/>
      <c r="CH17" s="176"/>
      <c r="CI17" s="143"/>
      <c r="CJ17" s="143"/>
      <c r="CK17" s="141"/>
      <c r="CL17" s="143"/>
      <c r="CM17" s="176"/>
      <c r="CN17" s="176"/>
      <c r="CO17" s="141"/>
      <c r="CP17" s="176"/>
      <c r="CQ17" s="141"/>
      <c r="CR17" s="141"/>
      <c r="CS17" s="141"/>
      <c r="CT17" s="141"/>
      <c r="CU17" s="141"/>
      <c r="CV17" s="141"/>
      <c r="CW17" s="141"/>
      <c r="CX17" s="141"/>
      <c r="CY17" s="176"/>
      <c r="CZ17" s="141"/>
      <c r="DA17" s="141"/>
      <c r="DB17" s="176"/>
      <c r="DC17" s="176"/>
      <c r="DD17" s="176"/>
      <c r="DE17" s="176"/>
      <c r="DF17" s="133"/>
      <c r="DG17" s="141"/>
      <c r="DH17" s="176"/>
      <c r="DI17" s="141"/>
      <c r="DJ17" s="176"/>
      <c r="DK17" s="141"/>
      <c r="DL17" s="176"/>
      <c r="DM17" s="176"/>
      <c r="DN17" s="176"/>
      <c r="DO17" s="176"/>
      <c r="DP17" s="176"/>
      <c r="DQ17" s="141"/>
      <c r="DR17" s="141"/>
      <c r="DS17" s="141"/>
      <c r="DT17" s="141"/>
      <c r="DU17" s="141"/>
      <c r="DV17" s="176"/>
      <c r="DW17" s="176"/>
      <c r="DX17" s="176"/>
      <c r="DY17" s="176"/>
      <c r="DZ17" s="141"/>
      <c r="EA17" s="141"/>
      <c r="EB17" s="176"/>
      <c r="EC17" s="176"/>
      <c r="ED17" s="141"/>
      <c r="EE17" s="141"/>
      <c r="EF17" s="141"/>
      <c r="EG17" s="141"/>
      <c r="EH17" s="141"/>
      <c r="EI17" s="141"/>
      <c r="EJ17" s="141"/>
      <c r="EK17" s="176"/>
      <c r="EL17" s="141"/>
      <c r="EM17" s="141"/>
      <c r="EN17" s="141"/>
      <c r="EO17" s="141"/>
      <c r="EP17" s="141"/>
      <c r="EQ17" s="176"/>
      <c r="ER17" s="141"/>
      <c r="ES17" s="176"/>
      <c r="ET17" s="176"/>
      <c r="EU17" s="141"/>
      <c r="EV17" s="176"/>
      <c r="EW17" s="141"/>
      <c r="EX17" s="141"/>
      <c r="EY17" s="141"/>
      <c r="EZ17" s="141"/>
      <c r="FA17" s="141"/>
      <c r="FB17" s="141"/>
      <c r="FC17" s="176"/>
      <c r="FD17" s="192"/>
      <c r="FE17" s="141"/>
      <c r="FF17" s="141"/>
      <c r="FG17" s="176"/>
      <c r="FH17" s="143"/>
      <c r="FI17" s="141"/>
      <c r="FJ17" s="176"/>
      <c r="FK17" s="176"/>
      <c r="FL17" s="176"/>
      <c r="FM17" s="141"/>
      <c r="FN17" s="141"/>
      <c r="FO17" s="176"/>
      <c r="FP17" s="176"/>
      <c r="FQ17" s="176"/>
      <c r="FR17" s="176"/>
      <c r="FS17" s="141"/>
      <c r="FT17" s="141"/>
      <c r="FU17" s="193"/>
      <c r="FV17" s="193"/>
    </row>
    <row r="18" spans="1:178" ht="12.75" customHeight="1">
      <c r="A18" s="26" t="s">
        <v>171</v>
      </c>
      <c r="B18" s="27"/>
      <c r="C18" s="260"/>
      <c r="D18" s="260"/>
      <c r="E18" s="257"/>
      <c r="F18" s="139"/>
      <c r="G18" s="139"/>
      <c r="H18" s="139"/>
      <c r="I18" s="139"/>
      <c r="J18" s="139"/>
      <c r="K18" s="139"/>
      <c r="L18" s="140"/>
      <c r="M18" s="155"/>
      <c r="N18" s="155"/>
      <c r="O18" s="155"/>
      <c r="P18" s="155"/>
      <c r="Q18" s="140"/>
      <c r="R18" s="160"/>
      <c r="S18" s="140"/>
      <c r="T18" s="155"/>
      <c r="U18" s="155"/>
      <c r="V18" s="157"/>
      <c r="W18" s="140"/>
      <c r="X18" s="155"/>
      <c r="Y18" s="155"/>
      <c r="Z18" s="140"/>
      <c r="AA18" s="140"/>
      <c r="AB18" s="140"/>
      <c r="AC18" s="28"/>
      <c r="AD18" s="140"/>
      <c r="AE18" s="140"/>
      <c r="AF18" s="140"/>
      <c r="AG18" s="155"/>
      <c r="AH18" s="140"/>
      <c r="AI18" s="202"/>
      <c r="AJ18" s="140"/>
      <c r="AK18" s="155"/>
      <c r="AL18" s="140"/>
      <c r="AM18" s="160"/>
      <c r="AN18" s="140"/>
      <c r="AO18" s="155"/>
      <c r="AP18" s="155"/>
      <c r="AQ18" s="140"/>
      <c r="AR18" s="155"/>
      <c r="AS18" s="155"/>
      <c r="AT18" s="140"/>
      <c r="AU18" s="155"/>
      <c r="AV18" s="140"/>
      <c r="AW18" s="140"/>
      <c r="AX18" s="140"/>
      <c r="AY18" s="140"/>
      <c r="AZ18" s="155"/>
      <c r="BA18" s="140"/>
      <c r="BB18" s="140"/>
      <c r="BC18" s="155"/>
      <c r="BD18" s="203"/>
      <c r="BE18" s="140"/>
      <c r="BF18" s="197"/>
      <c r="BG18" s="155"/>
      <c r="BH18" s="155"/>
      <c r="BI18" s="155"/>
      <c r="BJ18" s="155"/>
      <c r="BK18" s="155"/>
      <c r="BL18" s="155"/>
      <c r="BM18" s="160"/>
      <c r="BN18" s="140"/>
      <c r="BO18" s="140"/>
      <c r="BP18" s="155"/>
      <c r="BQ18" s="160"/>
      <c r="BR18" s="140"/>
      <c r="BS18" s="140"/>
      <c r="BT18" s="140"/>
      <c r="BU18" s="155"/>
      <c r="BV18" s="155"/>
      <c r="BW18" s="155"/>
      <c r="BX18" s="140"/>
      <c r="BY18" s="140"/>
      <c r="BZ18" s="140"/>
      <c r="CA18" s="140"/>
      <c r="CB18" s="140"/>
      <c r="CC18" s="140"/>
      <c r="CD18" s="162"/>
      <c r="CE18" s="140"/>
      <c r="CF18" s="155"/>
      <c r="CG18" s="140"/>
      <c r="CH18" s="140"/>
      <c r="CI18" s="160"/>
      <c r="CJ18" s="160"/>
      <c r="CK18" s="155"/>
      <c r="CL18" s="160"/>
      <c r="CM18" s="140"/>
      <c r="CN18" s="140"/>
      <c r="CO18" s="155"/>
      <c r="CP18" s="140"/>
      <c r="CQ18" s="155"/>
      <c r="CR18" s="155"/>
      <c r="CS18" s="155"/>
      <c r="CT18" s="155"/>
      <c r="CU18" s="155"/>
      <c r="CV18" s="155"/>
      <c r="CW18" s="155"/>
      <c r="CX18" s="155"/>
      <c r="CY18" s="140"/>
      <c r="CZ18" s="155"/>
      <c r="DA18" s="155"/>
      <c r="DB18" s="140"/>
      <c r="DC18" s="140"/>
      <c r="DD18" s="140"/>
      <c r="DE18" s="140"/>
      <c r="DF18" s="139"/>
      <c r="DG18" s="155"/>
      <c r="DH18" s="140"/>
      <c r="DI18" s="155"/>
      <c r="DJ18" s="140"/>
      <c r="DK18" s="155"/>
      <c r="DL18" s="140"/>
      <c r="DM18" s="140"/>
      <c r="DN18" s="140"/>
      <c r="DO18" s="140"/>
      <c r="DP18" s="140"/>
      <c r="DQ18" s="155"/>
      <c r="DR18" s="155"/>
      <c r="DS18" s="155"/>
      <c r="DT18" s="155"/>
      <c r="DU18" s="155"/>
      <c r="DV18" s="140"/>
      <c r="DW18" s="140"/>
      <c r="DX18" s="140"/>
      <c r="DY18" s="140"/>
      <c r="DZ18" s="155"/>
      <c r="EA18" s="155"/>
      <c r="EB18" s="140"/>
      <c r="EC18" s="140"/>
      <c r="ED18" s="155"/>
      <c r="EE18" s="199"/>
      <c r="EF18" s="155"/>
      <c r="EG18" s="155"/>
      <c r="EH18" s="155"/>
      <c r="EI18" s="155"/>
      <c r="EJ18" s="155"/>
      <c r="EK18" s="140"/>
      <c r="EL18" s="155"/>
      <c r="EM18" s="155"/>
      <c r="EN18" s="155"/>
      <c r="EO18" s="155"/>
      <c r="EP18" s="155"/>
      <c r="EQ18" s="140"/>
      <c r="ER18" s="155"/>
      <c r="ES18" s="140"/>
      <c r="ET18" s="140"/>
      <c r="EU18" s="199"/>
      <c r="EV18" s="140"/>
      <c r="EW18" s="155"/>
      <c r="EX18" s="155"/>
      <c r="EY18" s="155"/>
      <c r="EZ18" s="155"/>
      <c r="FA18" s="155"/>
      <c r="FB18" s="155"/>
      <c r="FC18" s="140"/>
      <c r="FD18" s="200"/>
      <c r="FE18" s="155"/>
      <c r="FF18" s="155"/>
      <c r="FG18" s="140"/>
      <c r="FH18" s="160"/>
      <c r="FI18" s="155"/>
      <c r="FJ18" s="140"/>
      <c r="FK18" s="140"/>
      <c r="FL18" s="140"/>
      <c r="FM18" s="155"/>
      <c r="FN18" s="155"/>
      <c r="FO18" s="140"/>
      <c r="FP18" s="140"/>
      <c r="FQ18" s="140"/>
      <c r="FR18" s="140"/>
      <c r="FS18" s="155"/>
      <c r="FT18" s="155"/>
      <c r="FU18" s="197"/>
      <c r="FV18" s="197"/>
    </row>
    <row r="19" spans="1:178" ht="12.75">
      <c r="A19" s="28" t="s">
        <v>172</v>
      </c>
      <c r="B19" s="29">
        <f t="shared" si="0"/>
        <v>3459.9</v>
      </c>
      <c r="C19" s="258">
        <v>1456</v>
      </c>
      <c r="D19" s="258">
        <v>1760.9</v>
      </c>
      <c r="E19" s="259">
        <v>243</v>
      </c>
      <c r="F19" s="176"/>
      <c r="G19" s="176"/>
      <c r="H19" s="176"/>
      <c r="I19" s="176"/>
      <c r="J19" s="176"/>
      <c r="K19" s="176"/>
      <c r="L19" s="176"/>
      <c r="M19" s="141"/>
      <c r="N19" s="141"/>
      <c r="O19" s="141"/>
      <c r="P19" s="141"/>
      <c r="Q19" s="176"/>
      <c r="R19" s="143"/>
      <c r="S19" s="176"/>
      <c r="T19" s="141"/>
      <c r="U19" s="141"/>
      <c r="V19" s="204"/>
      <c r="W19" s="176"/>
      <c r="X19" s="141"/>
      <c r="Y19" s="141"/>
      <c r="Z19" s="176"/>
      <c r="AA19" s="176"/>
      <c r="AB19" s="176"/>
      <c r="AC19" s="25"/>
      <c r="AD19" s="176"/>
      <c r="AE19" s="176"/>
      <c r="AF19" s="176"/>
      <c r="AG19" s="141"/>
      <c r="AH19" s="176"/>
      <c r="AI19" s="141"/>
      <c r="AJ19" s="176"/>
      <c r="AK19" s="141"/>
      <c r="AL19" s="176"/>
      <c r="AM19" s="143"/>
      <c r="AN19" s="176"/>
      <c r="AO19" s="141"/>
      <c r="AP19" s="141"/>
      <c r="AQ19" s="176"/>
      <c r="AR19" s="141"/>
      <c r="AS19" s="141"/>
      <c r="AT19" s="176"/>
      <c r="AU19" s="141"/>
      <c r="AV19" s="176"/>
      <c r="AW19" s="176"/>
      <c r="AX19" s="176"/>
      <c r="AY19" s="176"/>
      <c r="AZ19" s="141"/>
      <c r="BA19" s="176"/>
      <c r="BB19" s="176"/>
      <c r="BC19" s="141"/>
      <c r="BD19" s="205"/>
      <c r="BE19" s="140"/>
      <c r="BF19" s="191"/>
      <c r="BG19" s="141"/>
      <c r="BH19" s="141"/>
      <c r="BI19" s="141"/>
      <c r="BJ19" s="141"/>
      <c r="BK19" s="141"/>
      <c r="BL19" s="141"/>
      <c r="BM19" s="143"/>
      <c r="BN19" s="176"/>
      <c r="BO19" s="176"/>
      <c r="BP19" s="141"/>
      <c r="BQ19" s="143"/>
      <c r="BR19" s="176"/>
      <c r="BS19" s="176"/>
      <c r="BT19" s="176"/>
      <c r="BU19" s="141"/>
      <c r="BV19" s="141"/>
      <c r="BW19" s="141"/>
      <c r="BX19" s="176"/>
      <c r="BY19" s="176"/>
      <c r="BZ19" s="176"/>
      <c r="CA19" s="176"/>
      <c r="CB19" s="176"/>
      <c r="CC19" s="176"/>
      <c r="CD19" s="149"/>
      <c r="CE19" s="176"/>
      <c r="CF19" s="141"/>
      <c r="CG19" s="176"/>
      <c r="CH19" s="176"/>
      <c r="CI19" s="143"/>
      <c r="CJ19" s="143"/>
      <c r="CK19" s="141"/>
      <c r="CL19" s="143"/>
      <c r="CM19" s="176"/>
      <c r="CN19" s="176"/>
      <c r="CO19" s="141"/>
      <c r="CP19" s="176"/>
      <c r="CQ19" s="141"/>
      <c r="CR19" s="141"/>
      <c r="CS19" s="141"/>
      <c r="CT19" s="141"/>
      <c r="CU19" s="141"/>
      <c r="CV19" s="141"/>
      <c r="CW19" s="141"/>
      <c r="CX19" s="141"/>
      <c r="CY19" s="176"/>
      <c r="CZ19" s="141"/>
      <c r="DA19" s="141"/>
      <c r="DB19" s="176"/>
      <c r="DC19" s="176"/>
      <c r="DD19" s="176"/>
      <c r="DE19" s="176"/>
      <c r="DF19" s="133"/>
      <c r="DG19" s="141"/>
      <c r="DH19" s="176"/>
      <c r="DI19" s="141"/>
      <c r="DJ19" s="176"/>
      <c r="DK19" s="141"/>
      <c r="DL19" s="176"/>
      <c r="DM19" s="176"/>
      <c r="DN19" s="176"/>
      <c r="DO19" s="176"/>
      <c r="DP19" s="176"/>
      <c r="DQ19" s="141"/>
      <c r="DR19" s="141"/>
      <c r="DS19" s="141"/>
      <c r="DT19" s="141"/>
      <c r="DU19" s="141"/>
      <c r="DV19" s="176"/>
      <c r="DW19" s="176"/>
      <c r="DX19" s="176"/>
      <c r="DY19" s="176"/>
      <c r="DZ19" s="141"/>
      <c r="EA19" s="141"/>
      <c r="EB19" s="176"/>
      <c r="EC19" s="176"/>
      <c r="ED19" s="141"/>
      <c r="EE19" s="141"/>
      <c r="EF19" s="141"/>
      <c r="EG19" s="141"/>
      <c r="EH19" s="141"/>
      <c r="EI19" s="141"/>
      <c r="EJ19" s="141"/>
      <c r="EK19" s="176"/>
      <c r="EL19" s="141"/>
      <c r="EM19" s="141"/>
      <c r="EN19" s="141"/>
      <c r="EO19" s="141"/>
      <c r="EP19" s="141"/>
      <c r="EQ19" s="176"/>
      <c r="ER19" s="206"/>
      <c r="ES19" s="176"/>
      <c r="ET19" s="176"/>
      <c r="EU19" s="141"/>
      <c r="EV19" s="176"/>
      <c r="EW19" s="141"/>
      <c r="EX19" s="141"/>
      <c r="EY19" s="141"/>
      <c r="EZ19" s="141"/>
      <c r="FA19" s="141"/>
      <c r="FB19" s="141"/>
      <c r="FC19" s="176"/>
      <c r="FD19" s="192"/>
      <c r="FE19" s="141"/>
      <c r="FF19" s="141"/>
      <c r="FG19" s="176"/>
      <c r="FH19" s="143"/>
      <c r="FI19" s="141"/>
      <c r="FJ19" s="176"/>
      <c r="FK19" s="176"/>
      <c r="FL19" s="176"/>
      <c r="FM19" s="141"/>
      <c r="FN19" s="141"/>
      <c r="FO19" s="176"/>
      <c r="FP19" s="176"/>
      <c r="FQ19" s="176"/>
      <c r="FR19" s="176"/>
      <c r="FS19" s="141"/>
      <c r="FT19" s="141"/>
      <c r="FU19" s="141"/>
      <c r="FV19" s="141"/>
    </row>
    <row r="20" spans="1:178" ht="12.75">
      <c r="A20" s="1" t="s">
        <v>173</v>
      </c>
      <c r="B20" s="25"/>
      <c r="C20" s="258"/>
      <c r="D20" s="258"/>
      <c r="E20" s="259"/>
      <c r="F20" s="176"/>
      <c r="G20" s="176"/>
      <c r="H20" s="176"/>
      <c r="I20" s="176"/>
      <c r="J20" s="176"/>
      <c r="K20" s="176"/>
      <c r="L20" s="176"/>
      <c r="M20" s="141"/>
      <c r="N20" s="141"/>
      <c r="O20" s="141"/>
      <c r="P20" s="141"/>
      <c r="Q20" s="176"/>
      <c r="R20" s="143"/>
      <c r="S20" s="176"/>
      <c r="T20" s="141"/>
      <c r="U20" s="141"/>
      <c r="V20" s="207"/>
      <c r="W20" s="176"/>
      <c r="X20" s="141"/>
      <c r="Y20" s="141"/>
      <c r="Z20" s="176"/>
      <c r="AA20" s="176"/>
      <c r="AB20" s="176"/>
      <c r="AC20" s="28"/>
      <c r="AD20" s="176"/>
      <c r="AE20" s="176"/>
      <c r="AF20" s="176"/>
      <c r="AG20" s="141"/>
      <c r="AH20" s="176"/>
      <c r="AI20" s="141"/>
      <c r="AJ20" s="176"/>
      <c r="AK20" s="141"/>
      <c r="AL20" s="176"/>
      <c r="AM20" s="143"/>
      <c r="AN20" s="176"/>
      <c r="AO20" s="141"/>
      <c r="AP20" s="141"/>
      <c r="AQ20" s="176"/>
      <c r="AR20" s="141"/>
      <c r="AS20" s="141"/>
      <c r="AT20" s="176"/>
      <c r="AU20" s="141"/>
      <c r="AV20" s="176"/>
      <c r="AW20" s="176"/>
      <c r="AX20" s="176"/>
      <c r="AY20" s="176"/>
      <c r="AZ20" s="141"/>
      <c r="BA20" s="176"/>
      <c r="BB20" s="176"/>
      <c r="BC20" s="141"/>
      <c r="BD20" s="194"/>
      <c r="BE20" s="176"/>
      <c r="BF20" s="176"/>
      <c r="BG20" s="141"/>
      <c r="BH20" s="141"/>
      <c r="BI20" s="141"/>
      <c r="BJ20" s="141"/>
      <c r="BK20" s="141"/>
      <c r="BL20" s="141"/>
      <c r="BM20" s="143"/>
      <c r="BN20" s="176"/>
      <c r="BO20" s="176"/>
      <c r="BP20" s="141"/>
      <c r="BQ20" s="143"/>
      <c r="BR20" s="176"/>
      <c r="BS20" s="176"/>
      <c r="BT20" s="176"/>
      <c r="BU20" s="141"/>
      <c r="BV20" s="141"/>
      <c r="BW20" s="141"/>
      <c r="BX20" s="176"/>
      <c r="BY20" s="176"/>
      <c r="BZ20" s="176"/>
      <c r="CA20" s="176"/>
      <c r="CB20" s="176"/>
      <c r="CC20" s="176"/>
      <c r="CD20" s="149"/>
      <c r="CE20" s="176"/>
      <c r="CF20" s="141"/>
      <c r="CG20" s="176"/>
      <c r="CH20" s="176"/>
      <c r="CI20" s="143"/>
      <c r="CJ20" s="143"/>
      <c r="CK20" s="141"/>
      <c r="CL20" s="143"/>
      <c r="CM20" s="176"/>
      <c r="CN20" s="176"/>
      <c r="CO20" s="141"/>
      <c r="CP20" s="176"/>
      <c r="CQ20" s="141"/>
      <c r="CR20" s="141"/>
      <c r="CS20" s="141"/>
      <c r="CT20" s="141"/>
      <c r="CU20" s="141"/>
      <c r="CV20" s="141"/>
      <c r="CW20" s="141"/>
      <c r="CX20" s="141"/>
      <c r="CY20" s="176"/>
      <c r="CZ20" s="141"/>
      <c r="DA20" s="141"/>
      <c r="DB20" s="176"/>
      <c r="DC20" s="176"/>
      <c r="DD20" s="176"/>
      <c r="DE20" s="176"/>
      <c r="DF20" s="133"/>
      <c r="DG20" s="141"/>
      <c r="DH20" s="176"/>
      <c r="DI20" s="141"/>
      <c r="DJ20" s="176"/>
      <c r="DK20" s="141"/>
      <c r="DL20" s="176"/>
      <c r="DM20" s="176"/>
      <c r="DN20" s="176"/>
      <c r="DO20" s="176"/>
      <c r="DP20" s="176"/>
      <c r="DQ20" s="141"/>
      <c r="DR20" s="141"/>
      <c r="DS20" s="141"/>
      <c r="DT20" s="141"/>
      <c r="DU20" s="141"/>
      <c r="DV20" s="176"/>
      <c r="DW20" s="176"/>
      <c r="DX20" s="176"/>
      <c r="DY20" s="176"/>
      <c r="DZ20" s="141"/>
      <c r="EA20" s="141"/>
      <c r="EB20" s="176"/>
      <c r="EC20" s="176"/>
      <c r="ED20" s="141"/>
      <c r="EE20" s="142"/>
      <c r="EF20" s="141"/>
      <c r="EG20" s="141"/>
      <c r="EH20" s="141"/>
      <c r="EI20" s="141"/>
      <c r="EJ20" s="144"/>
      <c r="EK20" s="176"/>
      <c r="EL20" s="141"/>
      <c r="EM20" s="141"/>
      <c r="EN20" s="141"/>
      <c r="EO20" s="141"/>
      <c r="EP20" s="141"/>
      <c r="EQ20" s="176"/>
      <c r="ER20" s="141"/>
      <c r="ES20" s="176"/>
      <c r="ET20" s="176"/>
      <c r="EU20" s="142"/>
      <c r="EV20" s="176"/>
      <c r="EW20" s="141"/>
      <c r="EX20" s="141"/>
      <c r="EY20" s="141"/>
      <c r="EZ20" s="141"/>
      <c r="FA20" s="141"/>
      <c r="FB20" s="141"/>
      <c r="FC20" s="176"/>
      <c r="FD20" s="192"/>
      <c r="FE20" s="141"/>
      <c r="FF20" s="141"/>
      <c r="FG20" s="176"/>
      <c r="FH20" s="143"/>
      <c r="FI20" s="141"/>
      <c r="FJ20" s="176"/>
      <c r="FK20" s="176"/>
      <c r="FL20" s="176"/>
      <c r="FM20" s="141"/>
      <c r="FN20" s="141"/>
      <c r="FO20" s="176"/>
      <c r="FP20" s="176"/>
      <c r="FQ20" s="176"/>
      <c r="FR20" s="176"/>
      <c r="FS20" s="208"/>
      <c r="FT20" s="141"/>
      <c r="FU20" s="144"/>
      <c r="FV20" s="144"/>
    </row>
    <row r="21" spans="1:178" ht="12.75">
      <c r="A21" s="28" t="s">
        <v>174</v>
      </c>
      <c r="B21" s="29">
        <f t="shared" si="0"/>
        <v>3</v>
      </c>
      <c r="C21" s="258">
        <v>1</v>
      </c>
      <c r="D21" s="258">
        <v>1</v>
      </c>
      <c r="E21" s="259">
        <v>1</v>
      </c>
      <c r="F21" s="176"/>
      <c r="G21" s="176"/>
      <c r="H21" s="176"/>
      <c r="I21" s="176"/>
      <c r="J21" s="176"/>
      <c r="K21" s="176"/>
      <c r="L21" s="176"/>
      <c r="M21" s="141"/>
      <c r="N21" s="141"/>
      <c r="O21" s="141"/>
      <c r="P21" s="141"/>
      <c r="Q21" s="176"/>
      <c r="R21" s="143"/>
      <c r="S21" s="176"/>
      <c r="T21" s="141"/>
      <c r="U21" s="141"/>
      <c r="V21" s="141"/>
      <c r="W21" s="176"/>
      <c r="X21" s="141"/>
      <c r="Y21" s="141"/>
      <c r="Z21" s="176"/>
      <c r="AA21" s="176"/>
      <c r="AB21" s="176"/>
      <c r="AC21" s="25"/>
      <c r="AD21" s="176"/>
      <c r="AE21" s="176"/>
      <c r="AF21" s="176"/>
      <c r="AG21" s="141"/>
      <c r="AH21" s="176"/>
      <c r="AI21" s="141"/>
      <c r="AJ21" s="176"/>
      <c r="AK21" s="141"/>
      <c r="AL21" s="176"/>
      <c r="AM21" s="143"/>
      <c r="AN21" s="176"/>
      <c r="AO21" s="141"/>
      <c r="AP21" s="141"/>
      <c r="AQ21" s="176"/>
      <c r="AR21" s="141"/>
      <c r="AS21" s="141"/>
      <c r="AT21" s="176"/>
      <c r="AU21" s="141"/>
      <c r="AV21" s="176"/>
      <c r="AW21" s="176"/>
      <c r="AX21" s="176"/>
      <c r="AY21" s="176"/>
      <c r="AZ21" s="141"/>
      <c r="BA21" s="176"/>
      <c r="BB21" s="176"/>
      <c r="BC21" s="141"/>
      <c r="BD21" s="191"/>
      <c r="BE21" s="176"/>
      <c r="BF21" s="191"/>
      <c r="BG21" s="141"/>
      <c r="BH21" s="141"/>
      <c r="BI21" s="141"/>
      <c r="BJ21" s="141"/>
      <c r="BK21" s="141"/>
      <c r="BL21" s="141"/>
      <c r="BM21" s="143"/>
      <c r="BN21" s="176"/>
      <c r="BO21" s="176"/>
      <c r="BP21" s="141"/>
      <c r="BQ21" s="143"/>
      <c r="BR21" s="176"/>
      <c r="BS21" s="176"/>
      <c r="BT21" s="176"/>
      <c r="BU21" s="141"/>
      <c r="BV21" s="141"/>
      <c r="BW21" s="141"/>
      <c r="BX21" s="176"/>
      <c r="BY21" s="176"/>
      <c r="BZ21" s="176"/>
      <c r="CA21" s="176"/>
      <c r="CB21" s="176"/>
      <c r="CC21" s="176"/>
      <c r="CD21" s="149"/>
      <c r="CE21" s="176"/>
      <c r="CF21" s="141"/>
      <c r="CG21" s="176"/>
      <c r="CH21" s="176"/>
      <c r="CI21" s="143"/>
      <c r="CJ21" s="143"/>
      <c r="CK21" s="141"/>
      <c r="CL21" s="143"/>
      <c r="CM21" s="176"/>
      <c r="CN21" s="176"/>
      <c r="CO21" s="141"/>
      <c r="CP21" s="176"/>
      <c r="CQ21" s="141"/>
      <c r="CR21" s="141"/>
      <c r="CS21" s="141"/>
      <c r="CT21" s="141"/>
      <c r="CU21" s="141"/>
      <c r="CV21" s="141"/>
      <c r="CW21" s="141"/>
      <c r="CX21" s="141"/>
      <c r="CY21" s="176"/>
      <c r="CZ21" s="141"/>
      <c r="DA21" s="141"/>
      <c r="DB21" s="176"/>
      <c r="DC21" s="176"/>
      <c r="DD21" s="176"/>
      <c r="DE21" s="176"/>
      <c r="DF21" s="133"/>
      <c r="DG21" s="141"/>
      <c r="DH21" s="176"/>
      <c r="DI21" s="141"/>
      <c r="DJ21" s="176"/>
      <c r="DK21" s="141"/>
      <c r="DL21" s="176"/>
      <c r="DM21" s="176"/>
      <c r="DN21" s="176"/>
      <c r="DO21" s="176"/>
      <c r="DP21" s="176"/>
      <c r="DQ21" s="141"/>
      <c r="DR21" s="141"/>
      <c r="DS21" s="141"/>
      <c r="DT21" s="141"/>
      <c r="DU21" s="141"/>
      <c r="DV21" s="176"/>
      <c r="DW21" s="176"/>
      <c r="DX21" s="176"/>
      <c r="DY21" s="176"/>
      <c r="DZ21" s="141"/>
      <c r="EA21" s="141"/>
      <c r="EB21" s="176"/>
      <c r="EC21" s="176"/>
      <c r="ED21" s="141"/>
      <c r="EE21" s="141"/>
      <c r="EF21" s="141"/>
      <c r="EG21" s="141"/>
      <c r="EH21" s="141"/>
      <c r="EI21" s="141"/>
      <c r="EJ21" s="141"/>
      <c r="EK21" s="176"/>
      <c r="EL21" s="141"/>
      <c r="EM21" s="141"/>
      <c r="EN21" s="141"/>
      <c r="EO21" s="141"/>
      <c r="EP21" s="141"/>
      <c r="EQ21" s="176"/>
      <c r="ER21" s="141"/>
      <c r="ES21" s="176"/>
      <c r="ET21" s="176"/>
      <c r="EU21" s="141"/>
      <c r="EV21" s="176"/>
      <c r="EW21" s="141"/>
      <c r="EX21" s="141"/>
      <c r="EY21" s="141"/>
      <c r="EZ21" s="209"/>
      <c r="FA21" s="209"/>
      <c r="FB21" s="141"/>
      <c r="FC21" s="176"/>
      <c r="FD21" s="192"/>
      <c r="FE21" s="141"/>
      <c r="FF21" s="141"/>
      <c r="FG21" s="176"/>
      <c r="FH21" s="143"/>
      <c r="FI21" s="141"/>
      <c r="FJ21" s="176"/>
      <c r="FK21" s="176"/>
      <c r="FL21" s="176"/>
      <c r="FM21" s="141"/>
      <c r="FN21" s="141"/>
      <c r="FO21" s="176"/>
      <c r="FP21" s="176"/>
      <c r="FQ21" s="176"/>
      <c r="FR21" s="176"/>
      <c r="FS21" s="141"/>
      <c r="FT21" s="141"/>
      <c r="FU21" s="193"/>
      <c r="FV21" s="193"/>
    </row>
    <row r="22" spans="1:178" ht="12.75">
      <c r="A22" s="28" t="s">
        <v>175</v>
      </c>
      <c r="B22" s="29">
        <f t="shared" si="0"/>
        <v>3</v>
      </c>
      <c r="C22" s="258">
        <v>1</v>
      </c>
      <c r="D22" s="258">
        <v>1</v>
      </c>
      <c r="E22" s="259">
        <v>1</v>
      </c>
      <c r="F22" s="176"/>
      <c r="G22" s="176"/>
      <c r="H22" s="176"/>
      <c r="I22" s="176"/>
      <c r="J22" s="176"/>
      <c r="K22" s="176"/>
      <c r="L22" s="176"/>
      <c r="M22" s="141"/>
      <c r="N22" s="141"/>
      <c r="O22" s="141"/>
      <c r="P22" s="141"/>
      <c r="Q22" s="176"/>
      <c r="R22" s="143"/>
      <c r="S22" s="176"/>
      <c r="T22" s="141"/>
      <c r="U22" s="141"/>
      <c r="V22" s="141"/>
      <c r="W22" s="176"/>
      <c r="X22" s="141"/>
      <c r="Y22" s="141"/>
      <c r="Z22" s="176"/>
      <c r="AA22" s="176"/>
      <c r="AB22" s="176"/>
      <c r="AC22" s="25"/>
      <c r="AD22" s="176"/>
      <c r="AE22" s="176"/>
      <c r="AF22" s="176"/>
      <c r="AG22" s="141"/>
      <c r="AH22" s="176"/>
      <c r="AI22" s="141"/>
      <c r="AJ22" s="176"/>
      <c r="AK22" s="141"/>
      <c r="AL22" s="176"/>
      <c r="AM22" s="143"/>
      <c r="AN22" s="176"/>
      <c r="AO22" s="141"/>
      <c r="AP22" s="141"/>
      <c r="AQ22" s="176"/>
      <c r="AR22" s="141"/>
      <c r="AS22" s="141"/>
      <c r="AT22" s="176"/>
      <c r="AU22" s="141"/>
      <c r="AV22" s="176"/>
      <c r="AW22" s="176"/>
      <c r="AX22" s="176"/>
      <c r="AY22" s="176"/>
      <c r="AZ22" s="141"/>
      <c r="BA22" s="176"/>
      <c r="BB22" s="176"/>
      <c r="BC22" s="141"/>
      <c r="BD22" s="191"/>
      <c r="BE22" s="176"/>
      <c r="BF22" s="191"/>
      <c r="BG22" s="141"/>
      <c r="BH22" s="141"/>
      <c r="BI22" s="141"/>
      <c r="BJ22" s="141"/>
      <c r="BK22" s="141"/>
      <c r="BL22" s="141"/>
      <c r="BM22" s="143"/>
      <c r="BN22" s="176"/>
      <c r="BO22" s="176"/>
      <c r="BP22" s="141"/>
      <c r="BQ22" s="143"/>
      <c r="BR22" s="176"/>
      <c r="BS22" s="176"/>
      <c r="BT22" s="176"/>
      <c r="BU22" s="141"/>
      <c r="BV22" s="141"/>
      <c r="BW22" s="141"/>
      <c r="BX22" s="176"/>
      <c r="BY22" s="176"/>
      <c r="BZ22" s="176"/>
      <c r="CA22" s="176"/>
      <c r="CB22" s="176"/>
      <c r="CC22" s="176"/>
      <c r="CD22" s="149"/>
      <c r="CE22" s="176"/>
      <c r="CF22" s="141"/>
      <c r="CG22" s="176"/>
      <c r="CH22" s="176"/>
      <c r="CI22" s="143"/>
      <c r="CJ22" s="143"/>
      <c r="CK22" s="141"/>
      <c r="CL22" s="143"/>
      <c r="CM22" s="176"/>
      <c r="CN22" s="176"/>
      <c r="CO22" s="141"/>
      <c r="CP22" s="176"/>
      <c r="CQ22" s="141"/>
      <c r="CR22" s="141"/>
      <c r="CS22" s="141"/>
      <c r="CT22" s="141"/>
      <c r="CU22" s="141"/>
      <c r="CV22" s="141"/>
      <c r="CW22" s="141"/>
      <c r="CX22" s="141"/>
      <c r="CY22" s="176"/>
      <c r="CZ22" s="141"/>
      <c r="DA22" s="141"/>
      <c r="DB22" s="176"/>
      <c r="DC22" s="176"/>
      <c r="DD22" s="176"/>
      <c r="DE22" s="176"/>
      <c r="DF22" s="133"/>
      <c r="DG22" s="141"/>
      <c r="DH22" s="176"/>
      <c r="DI22" s="141"/>
      <c r="DJ22" s="176"/>
      <c r="DK22" s="141"/>
      <c r="DL22" s="176"/>
      <c r="DM22" s="176"/>
      <c r="DN22" s="176"/>
      <c r="DO22" s="176"/>
      <c r="DP22" s="176"/>
      <c r="DQ22" s="141"/>
      <c r="DR22" s="141"/>
      <c r="DS22" s="141"/>
      <c r="DT22" s="141"/>
      <c r="DU22" s="141"/>
      <c r="DV22" s="176"/>
      <c r="DW22" s="176"/>
      <c r="DX22" s="176"/>
      <c r="DY22" s="176"/>
      <c r="DZ22" s="141"/>
      <c r="EA22" s="141"/>
      <c r="EB22" s="176"/>
      <c r="EC22" s="176"/>
      <c r="ED22" s="141"/>
      <c r="EE22" s="141"/>
      <c r="EF22" s="141"/>
      <c r="EG22" s="141"/>
      <c r="EH22" s="141"/>
      <c r="EI22" s="141"/>
      <c r="EJ22" s="141"/>
      <c r="EK22" s="176"/>
      <c r="EL22" s="141"/>
      <c r="EM22" s="141"/>
      <c r="EN22" s="141"/>
      <c r="EO22" s="141"/>
      <c r="EP22" s="141"/>
      <c r="EQ22" s="176"/>
      <c r="ER22" s="141"/>
      <c r="ES22" s="176"/>
      <c r="ET22" s="176"/>
      <c r="EU22" s="141"/>
      <c r="EV22" s="176"/>
      <c r="EW22" s="141"/>
      <c r="EX22" s="141"/>
      <c r="EY22" s="141"/>
      <c r="EZ22" s="141"/>
      <c r="FA22" s="141"/>
      <c r="FB22" s="141"/>
      <c r="FC22" s="176"/>
      <c r="FD22" s="192"/>
      <c r="FE22" s="141"/>
      <c r="FF22" s="141"/>
      <c r="FG22" s="176"/>
      <c r="FH22" s="143"/>
      <c r="FI22" s="141"/>
      <c r="FJ22" s="176"/>
      <c r="FK22" s="176"/>
      <c r="FL22" s="176"/>
      <c r="FM22" s="141"/>
      <c r="FN22" s="141"/>
      <c r="FO22" s="176"/>
      <c r="FP22" s="176"/>
      <c r="FQ22" s="176"/>
      <c r="FR22" s="176"/>
      <c r="FS22" s="141"/>
      <c r="FT22" s="141"/>
      <c r="FU22" s="193"/>
      <c r="FV22" s="193"/>
    </row>
    <row r="23" spans="1:178" ht="12.75">
      <c r="A23" s="28" t="s">
        <v>176</v>
      </c>
      <c r="B23" s="29">
        <f t="shared" si="0"/>
        <v>3</v>
      </c>
      <c r="C23" s="258">
        <v>1</v>
      </c>
      <c r="D23" s="258">
        <v>1</v>
      </c>
      <c r="E23" s="259">
        <v>1</v>
      </c>
      <c r="F23" s="176"/>
      <c r="G23" s="176"/>
      <c r="H23" s="176"/>
      <c r="I23" s="176"/>
      <c r="J23" s="176"/>
      <c r="K23" s="176"/>
      <c r="L23" s="176"/>
      <c r="M23" s="141"/>
      <c r="N23" s="141"/>
      <c r="O23" s="141"/>
      <c r="P23" s="141"/>
      <c r="Q23" s="176"/>
      <c r="R23" s="143"/>
      <c r="S23" s="176"/>
      <c r="T23" s="141"/>
      <c r="U23" s="141"/>
      <c r="V23" s="141"/>
      <c r="W23" s="176"/>
      <c r="X23" s="141"/>
      <c r="Y23" s="141"/>
      <c r="Z23" s="176"/>
      <c r="AA23" s="176"/>
      <c r="AB23" s="176"/>
      <c r="AC23" s="25"/>
      <c r="AD23" s="176"/>
      <c r="AE23" s="176"/>
      <c r="AF23" s="176"/>
      <c r="AG23" s="141"/>
      <c r="AH23" s="176"/>
      <c r="AI23" s="141"/>
      <c r="AJ23" s="176"/>
      <c r="AK23" s="141"/>
      <c r="AL23" s="176"/>
      <c r="AM23" s="143"/>
      <c r="AN23" s="176"/>
      <c r="AO23" s="141"/>
      <c r="AP23" s="141"/>
      <c r="AQ23" s="176"/>
      <c r="AR23" s="141"/>
      <c r="AS23" s="141"/>
      <c r="AT23" s="176"/>
      <c r="AU23" s="141"/>
      <c r="AV23" s="176"/>
      <c r="AW23" s="176"/>
      <c r="AX23" s="176"/>
      <c r="AY23" s="176"/>
      <c r="AZ23" s="141"/>
      <c r="BA23" s="176"/>
      <c r="BB23" s="176"/>
      <c r="BC23" s="141"/>
      <c r="BD23" s="191"/>
      <c r="BE23" s="176"/>
      <c r="BF23" s="191"/>
      <c r="BG23" s="141"/>
      <c r="BH23" s="141"/>
      <c r="BI23" s="141"/>
      <c r="BJ23" s="141"/>
      <c r="BK23" s="141"/>
      <c r="BL23" s="141"/>
      <c r="BM23" s="143"/>
      <c r="BN23" s="176"/>
      <c r="BO23" s="176"/>
      <c r="BP23" s="141"/>
      <c r="BQ23" s="143"/>
      <c r="BR23" s="176"/>
      <c r="BS23" s="176"/>
      <c r="BT23" s="176"/>
      <c r="BU23" s="141"/>
      <c r="BV23" s="141"/>
      <c r="BW23" s="141"/>
      <c r="BX23" s="176"/>
      <c r="BY23" s="176"/>
      <c r="BZ23" s="176"/>
      <c r="CA23" s="176"/>
      <c r="CB23" s="176"/>
      <c r="CC23" s="176"/>
      <c r="CD23" s="149"/>
      <c r="CE23" s="176"/>
      <c r="CF23" s="141"/>
      <c r="CG23" s="176"/>
      <c r="CH23" s="176"/>
      <c r="CI23" s="143"/>
      <c r="CJ23" s="143"/>
      <c r="CK23" s="141"/>
      <c r="CL23" s="143"/>
      <c r="CM23" s="176"/>
      <c r="CN23" s="176"/>
      <c r="CO23" s="141"/>
      <c r="CP23" s="176"/>
      <c r="CQ23" s="141"/>
      <c r="CR23" s="141"/>
      <c r="CS23" s="141"/>
      <c r="CT23" s="141"/>
      <c r="CU23" s="141"/>
      <c r="CV23" s="141"/>
      <c r="CW23" s="141"/>
      <c r="CX23" s="141"/>
      <c r="CY23" s="176"/>
      <c r="CZ23" s="141"/>
      <c r="DA23" s="141"/>
      <c r="DB23" s="176"/>
      <c r="DC23" s="176"/>
      <c r="DD23" s="176"/>
      <c r="DE23" s="176"/>
      <c r="DF23" s="133"/>
      <c r="DG23" s="141"/>
      <c r="DH23" s="176"/>
      <c r="DI23" s="141"/>
      <c r="DJ23" s="176"/>
      <c r="DK23" s="141"/>
      <c r="DL23" s="176"/>
      <c r="DM23" s="176"/>
      <c r="DN23" s="176"/>
      <c r="DO23" s="176"/>
      <c r="DP23" s="176"/>
      <c r="DQ23" s="141"/>
      <c r="DR23" s="141"/>
      <c r="DS23" s="141"/>
      <c r="DT23" s="141"/>
      <c r="DU23" s="141"/>
      <c r="DV23" s="176"/>
      <c r="DW23" s="176"/>
      <c r="DX23" s="176"/>
      <c r="DY23" s="176"/>
      <c r="DZ23" s="141"/>
      <c r="EA23" s="141"/>
      <c r="EB23" s="176"/>
      <c r="EC23" s="176"/>
      <c r="ED23" s="141"/>
      <c r="EE23" s="141"/>
      <c r="EF23" s="141"/>
      <c r="EG23" s="141"/>
      <c r="EH23" s="141"/>
      <c r="EI23" s="141"/>
      <c r="EJ23" s="141"/>
      <c r="EK23" s="176"/>
      <c r="EL23" s="141"/>
      <c r="EM23" s="141"/>
      <c r="EN23" s="141"/>
      <c r="EO23" s="141"/>
      <c r="EP23" s="141"/>
      <c r="EQ23" s="176"/>
      <c r="ER23" s="141"/>
      <c r="ES23" s="176"/>
      <c r="ET23" s="176"/>
      <c r="EU23" s="141"/>
      <c r="EV23" s="176"/>
      <c r="EW23" s="141"/>
      <c r="EX23" s="141"/>
      <c r="EY23" s="141"/>
      <c r="EZ23" s="141"/>
      <c r="FA23" s="141"/>
      <c r="FB23" s="141"/>
      <c r="FC23" s="176"/>
      <c r="FD23" s="192"/>
      <c r="FE23" s="141"/>
      <c r="FF23" s="141"/>
      <c r="FG23" s="176"/>
      <c r="FH23" s="143"/>
      <c r="FI23" s="141"/>
      <c r="FJ23" s="176"/>
      <c r="FK23" s="176"/>
      <c r="FL23" s="176"/>
      <c r="FM23" s="141"/>
      <c r="FN23" s="141"/>
      <c r="FO23" s="176"/>
      <c r="FP23" s="176"/>
      <c r="FQ23" s="176"/>
      <c r="FR23" s="176"/>
      <c r="FS23" s="141"/>
      <c r="FT23" s="141"/>
      <c r="FU23" s="193"/>
      <c r="FV23" s="193"/>
    </row>
    <row r="24" spans="1:178" ht="12.75">
      <c r="A24" s="28" t="s">
        <v>177</v>
      </c>
      <c r="B24" s="29">
        <f t="shared" si="0"/>
        <v>2</v>
      </c>
      <c r="C24" s="258">
        <v>1</v>
      </c>
      <c r="D24" s="258">
        <v>1</v>
      </c>
      <c r="E24" s="259">
        <v>0</v>
      </c>
      <c r="F24" s="176"/>
      <c r="G24" s="176"/>
      <c r="H24" s="176"/>
      <c r="I24" s="176"/>
      <c r="J24" s="176"/>
      <c r="K24" s="176"/>
      <c r="L24" s="176"/>
      <c r="M24" s="141"/>
      <c r="N24" s="141"/>
      <c r="O24" s="141"/>
      <c r="P24" s="141"/>
      <c r="Q24" s="176"/>
      <c r="R24" s="143"/>
      <c r="S24" s="176"/>
      <c r="T24" s="141"/>
      <c r="U24" s="141"/>
      <c r="V24" s="141"/>
      <c r="W24" s="176"/>
      <c r="X24" s="141"/>
      <c r="Y24" s="141"/>
      <c r="Z24" s="176"/>
      <c r="AA24" s="176"/>
      <c r="AB24" s="176"/>
      <c r="AC24" s="25"/>
      <c r="AD24" s="176"/>
      <c r="AE24" s="176"/>
      <c r="AF24" s="176"/>
      <c r="AG24" s="141"/>
      <c r="AH24" s="176"/>
      <c r="AI24" s="141"/>
      <c r="AJ24" s="176"/>
      <c r="AK24" s="141"/>
      <c r="AL24" s="176"/>
      <c r="AM24" s="143"/>
      <c r="AN24" s="176"/>
      <c r="AO24" s="141"/>
      <c r="AP24" s="141"/>
      <c r="AQ24" s="176"/>
      <c r="AR24" s="141"/>
      <c r="AS24" s="141"/>
      <c r="AT24" s="176"/>
      <c r="AU24" s="141"/>
      <c r="AV24" s="176"/>
      <c r="AW24" s="176"/>
      <c r="AX24" s="176"/>
      <c r="AY24" s="176"/>
      <c r="AZ24" s="141"/>
      <c r="BA24" s="176"/>
      <c r="BB24" s="176"/>
      <c r="BC24" s="141"/>
      <c r="BD24" s="191"/>
      <c r="BE24" s="176"/>
      <c r="BF24" s="191"/>
      <c r="BG24" s="141"/>
      <c r="BH24" s="141"/>
      <c r="BI24" s="141"/>
      <c r="BJ24" s="141"/>
      <c r="BK24" s="141"/>
      <c r="BL24" s="141"/>
      <c r="BM24" s="143"/>
      <c r="BN24" s="176"/>
      <c r="BO24" s="176"/>
      <c r="BP24" s="141"/>
      <c r="BQ24" s="143"/>
      <c r="BR24" s="176"/>
      <c r="BS24" s="176"/>
      <c r="BT24" s="176"/>
      <c r="BU24" s="141"/>
      <c r="BV24" s="141"/>
      <c r="BW24" s="141"/>
      <c r="BX24" s="176"/>
      <c r="BY24" s="176"/>
      <c r="BZ24" s="176"/>
      <c r="CA24" s="176"/>
      <c r="CB24" s="176"/>
      <c r="CC24" s="176"/>
      <c r="CD24" s="149"/>
      <c r="CE24" s="176"/>
      <c r="CF24" s="141"/>
      <c r="CG24" s="176"/>
      <c r="CH24" s="176"/>
      <c r="CI24" s="143"/>
      <c r="CJ24" s="143"/>
      <c r="CK24" s="141"/>
      <c r="CL24" s="143"/>
      <c r="CM24" s="176"/>
      <c r="CN24" s="176"/>
      <c r="CO24" s="141"/>
      <c r="CP24" s="176"/>
      <c r="CQ24" s="141"/>
      <c r="CR24" s="141"/>
      <c r="CS24" s="141"/>
      <c r="CT24" s="141"/>
      <c r="CU24" s="141"/>
      <c r="CV24" s="141"/>
      <c r="CW24" s="141"/>
      <c r="CX24" s="141"/>
      <c r="CY24" s="176"/>
      <c r="CZ24" s="141"/>
      <c r="DA24" s="141"/>
      <c r="DB24" s="176"/>
      <c r="DC24" s="176"/>
      <c r="DD24" s="176"/>
      <c r="DE24" s="176"/>
      <c r="DF24" s="133"/>
      <c r="DG24" s="141"/>
      <c r="DH24" s="176"/>
      <c r="DI24" s="141"/>
      <c r="DJ24" s="176"/>
      <c r="DK24" s="141"/>
      <c r="DL24" s="176"/>
      <c r="DM24" s="176"/>
      <c r="DN24" s="176"/>
      <c r="DO24" s="176"/>
      <c r="DP24" s="176"/>
      <c r="DQ24" s="141"/>
      <c r="DR24" s="141"/>
      <c r="DS24" s="141"/>
      <c r="DT24" s="141"/>
      <c r="DU24" s="141"/>
      <c r="DV24" s="176"/>
      <c r="DW24" s="176"/>
      <c r="DX24" s="176"/>
      <c r="DY24" s="176"/>
      <c r="DZ24" s="141"/>
      <c r="EA24" s="141"/>
      <c r="EB24" s="176"/>
      <c r="EC24" s="176"/>
      <c r="ED24" s="141"/>
      <c r="EE24" s="141"/>
      <c r="EF24" s="141"/>
      <c r="EG24" s="141"/>
      <c r="EH24" s="141"/>
      <c r="EI24" s="141"/>
      <c r="EJ24" s="141"/>
      <c r="EK24" s="176"/>
      <c r="EL24" s="141"/>
      <c r="EM24" s="141"/>
      <c r="EN24" s="141"/>
      <c r="EO24" s="141"/>
      <c r="EP24" s="141"/>
      <c r="EQ24" s="176"/>
      <c r="ER24" s="141"/>
      <c r="ES24" s="176"/>
      <c r="ET24" s="176"/>
      <c r="EU24" s="141"/>
      <c r="EV24" s="176"/>
      <c r="EW24" s="141"/>
      <c r="EX24" s="141"/>
      <c r="EY24" s="141"/>
      <c r="EZ24" s="141"/>
      <c r="FA24" s="141"/>
      <c r="FB24" s="141"/>
      <c r="FC24" s="176"/>
      <c r="FD24" s="192"/>
      <c r="FE24" s="141"/>
      <c r="FF24" s="141"/>
      <c r="FG24" s="176"/>
      <c r="FH24" s="143"/>
      <c r="FI24" s="141"/>
      <c r="FJ24" s="176"/>
      <c r="FK24" s="176"/>
      <c r="FL24" s="176"/>
      <c r="FM24" s="141"/>
      <c r="FN24" s="141"/>
      <c r="FO24" s="176"/>
      <c r="FP24" s="176"/>
      <c r="FQ24" s="176"/>
      <c r="FR24" s="176"/>
      <c r="FS24" s="141"/>
      <c r="FT24" s="141"/>
      <c r="FU24" s="193"/>
      <c r="FV24" s="193"/>
    </row>
    <row r="25" spans="1:178" ht="12.75">
      <c r="A25" s="28" t="s">
        <v>178</v>
      </c>
      <c r="B25" s="29">
        <f t="shared" si="0"/>
        <v>0</v>
      </c>
      <c r="C25" s="258">
        <v>0</v>
      </c>
      <c r="D25" s="258">
        <v>0</v>
      </c>
      <c r="E25" s="259">
        <v>0</v>
      </c>
      <c r="F25" s="176"/>
      <c r="G25" s="176"/>
      <c r="H25" s="176"/>
      <c r="I25" s="176"/>
      <c r="J25" s="176"/>
      <c r="K25" s="176"/>
      <c r="L25" s="176"/>
      <c r="M25" s="141"/>
      <c r="N25" s="141"/>
      <c r="O25" s="141"/>
      <c r="P25" s="141"/>
      <c r="Q25" s="176"/>
      <c r="R25" s="143"/>
      <c r="S25" s="176"/>
      <c r="T25" s="141"/>
      <c r="U25" s="141"/>
      <c r="V25" s="141"/>
      <c r="W25" s="176"/>
      <c r="X25" s="141"/>
      <c r="Y25" s="141"/>
      <c r="Z25" s="176"/>
      <c r="AA25" s="176"/>
      <c r="AB25" s="176"/>
      <c r="AC25" s="25"/>
      <c r="AD25" s="176"/>
      <c r="AE25" s="176"/>
      <c r="AF25" s="176"/>
      <c r="AG25" s="141"/>
      <c r="AH25" s="176"/>
      <c r="AI25" s="141"/>
      <c r="AJ25" s="176"/>
      <c r="AK25" s="141"/>
      <c r="AL25" s="176"/>
      <c r="AM25" s="143"/>
      <c r="AN25" s="176"/>
      <c r="AO25" s="141"/>
      <c r="AP25" s="141"/>
      <c r="AQ25" s="176"/>
      <c r="AR25" s="141"/>
      <c r="AS25" s="141"/>
      <c r="AT25" s="176"/>
      <c r="AU25" s="141"/>
      <c r="AV25" s="176"/>
      <c r="AW25" s="176"/>
      <c r="AX25" s="176"/>
      <c r="AY25" s="176"/>
      <c r="AZ25" s="141"/>
      <c r="BA25" s="176"/>
      <c r="BB25" s="176"/>
      <c r="BC25" s="141"/>
      <c r="BD25" s="191"/>
      <c r="BE25" s="176"/>
      <c r="BF25" s="191"/>
      <c r="BG25" s="141"/>
      <c r="BH25" s="141"/>
      <c r="BI25" s="141"/>
      <c r="BJ25" s="141"/>
      <c r="BK25" s="141"/>
      <c r="BL25" s="141"/>
      <c r="BM25" s="143"/>
      <c r="BN25" s="176"/>
      <c r="BO25" s="176"/>
      <c r="BP25" s="141"/>
      <c r="BQ25" s="143"/>
      <c r="BR25" s="176"/>
      <c r="BS25" s="176"/>
      <c r="BT25" s="176"/>
      <c r="BU25" s="141"/>
      <c r="BV25" s="141"/>
      <c r="BW25" s="141"/>
      <c r="BX25" s="176"/>
      <c r="BY25" s="176"/>
      <c r="BZ25" s="176"/>
      <c r="CA25" s="176"/>
      <c r="CB25" s="176"/>
      <c r="CC25" s="176"/>
      <c r="CD25" s="149"/>
      <c r="CE25" s="176"/>
      <c r="CF25" s="141"/>
      <c r="CG25" s="176"/>
      <c r="CH25" s="176"/>
      <c r="CI25" s="143"/>
      <c r="CJ25" s="143"/>
      <c r="CK25" s="141"/>
      <c r="CL25" s="143"/>
      <c r="CM25" s="176"/>
      <c r="CN25" s="176"/>
      <c r="CO25" s="141"/>
      <c r="CP25" s="176"/>
      <c r="CQ25" s="141"/>
      <c r="CR25" s="141"/>
      <c r="CS25" s="141"/>
      <c r="CT25" s="141"/>
      <c r="CU25" s="141"/>
      <c r="CV25" s="141"/>
      <c r="CW25" s="141"/>
      <c r="CX25" s="141"/>
      <c r="CY25" s="176"/>
      <c r="CZ25" s="141"/>
      <c r="DA25" s="141"/>
      <c r="DB25" s="176"/>
      <c r="DC25" s="140"/>
      <c r="DD25" s="176"/>
      <c r="DE25" s="176"/>
      <c r="DF25" s="133"/>
      <c r="DG25" s="141"/>
      <c r="DH25" s="176"/>
      <c r="DI25" s="141"/>
      <c r="DJ25" s="176"/>
      <c r="DK25" s="141"/>
      <c r="DL25" s="176"/>
      <c r="DM25" s="176"/>
      <c r="DN25" s="176"/>
      <c r="DO25" s="176"/>
      <c r="DP25" s="176"/>
      <c r="DQ25" s="141"/>
      <c r="DR25" s="141"/>
      <c r="DS25" s="141"/>
      <c r="DT25" s="141"/>
      <c r="DU25" s="141"/>
      <c r="DV25" s="176"/>
      <c r="DW25" s="176"/>
      <c r="DX25" s="176"/>
      <c r="DY25" s="176"/>
      <c r="DZ25" s="141"/>
      <c r="EA25" s="141"/>
      <c r="EB25" s="176"/>
      <c r="EC25" s="176"/>
      <c r="ED25" s="141"/>
      <c r="EE25" s="141"/>
      <c r="EF25" s="141"/>
      <c r="EG25" s="141"/>
      <c r="EH25" s="141"/>
      <c r="EI25" s="141"/>
      <c r="EJ25" s="141"/>
      <c r="EK25" s="176"/>
      <c r="EL25" s="141"/>
      <c r="EM25" s="141"/>
      <c r="EN25" s="141"/>
      <c r="EO25" s="141"/>
      <c r="EP25" s="141"/>
      <c r="EQ25" s="176"/>
      <c r="ER25" s="141"/>
      <c r="ES25" s="176"/>
      <c r="ET25" s="176"/>
      <c r="EU25" s="141"/>
      <c r="EV25" s="176"/>
      <c r="EW25" s="141"/>
      <c r="EX25" s="141"/>
      <c r="EY25" s="141"/>
      <c r="EZ25" s="141"/>
      <c r="FA25" s="141"/>
      <c r="FB25" s="141"/>
      <c r="FC25" s="176"/>
      <c r="FD25" s="192"/>
      <c r="FE25" s="141"/>
      <c r="FF25" s="141"/>
      <c r="FG25" s="176"/>
      <c r="FH25" s="143"/>
      <c r="FI25" s="141"/>
      <c r="FJ25" s="176"/>
      <c r="FK25" s="176"/>
      <c r="FL25" s="176"/>
      <c r="FM25" s="141"/>
      <c r="FN25" s="141"/>
      <c r="FO25" s="176"/>
      <c r="FP25" s="176"/>
      <c r="FQ25" s="176"/>
      <c r="FR25" s="176"/>
      <c r="FS25" s="141"/>
      <c r="FT25" s="141"/>
      <c r="FU25" s="193"/>
      <c r="FV25" s="193"/>
    </row>
    <row r="26" spans="1:178" ht="12.75">
      <c r="A26" s="28" t="s">
        <v>179</v>
      </c>
      <c r="B26" s="29">
        <f t="shared" si="0"/>
        <v>0</v>
      </c>
      <c r="C26" s="258">
        <v>0</v>
      </c>
      <c r="D26" s="258">
        <v>0</v>
      </c>
      <c r="E26" s="259">
        <v>0</v>
      </c>
      <c r="F26" s="176"/>
      <c r="G26" s="176"/>
      <c r="H26" s="176"/>
      <c r="I26" s="176"/>
      <c r="J26" s="176"/>
      <c r="K26" s="176"/>
      <c r="L26" s="176"/>
      <c r="M26" s="141"/>
      <c r="N26" s="141"/>
      <c r="O26" s="141"/>
      <c r="P26" s="141"/>
      <c r="Q26" s="176"/>
      <c r="R26" s="143"/>
      <c r="S26" s="176"/>
      <c r="T26" s="141"/>
      <c r="U26" s="141"/>
      <c r="V26" s="141"/>
      <c r="W26" s="176"/>
      <c r="X26" s="141"/>
      <c r="Y26" s="141"/>
      <c r="Z26" s="176"/>
      <c r="AA26" s="176"/>
      <c r="AB26" s="176"/>
      <c r="AC26" s="25"/>
      <c r="AD26" s="176"/>
      <c r="AE26" s="176"/>
      <c r="AF26" s="176"/>
      <c r="AG26" s="141"/>
      <c r="AH26" s="176"/>
      <c r="AI26" s="133"/>
      <c r="AJ26" s="176"/>
      <c r="AK26" s="141"/>
      <c r="AL26" s="176"/>
      <c r="AM26" s="143"/>
      <c r="AN26" s="176"/>
      <c r="AO26" s="141"/>
      <c r="AP26" s="141"/>
      <c r="AQ26" s="176"/>
      <c r="AR26" s="141"/>
      <c r="AS26" s="141"/>
      <c r="AT26" s="176"/>
      <c r="AU26" s="141"/>
      <c r="AV26" s="176"/>
      <c r="AW26" s="176"/>
      <c r="AX26" s="176"/>
      <c r="AY26" s="176"/>
      <c r="AZ26" s="141"/>
      <c r="BA26" s="176"/>
      <c r="BB26" s="176"/>
      <c r="BC26" s="141"/>
      <c r="BD26" s="191"/>
      <c r="BE26" s="176"/>
      <c r="BF26" s="191"/>
      <c r="BG26" s="141"/>
      <c r="BH26" s="141"/>
      <c r="BI26" s="141"/>
      <c r="BJ26" s="141"/>
      <c r="BK26" s="141"/>
      <c r="BL26" s="141"/>
      <c r="BM26" s="143"/>
      <c r="BN26" s="176"/>
      <c r="BO26" s="176"/>
      <c r="BP26" s="141"/>
      <c r="BQ26" s="143"/>
      <c r="BR26" s="176"/>
      <c r="BS26" s="176"/>
      <c r="BT26" s="176"/>
      <c r="BU26" s="141"/>
      <c r="BV26" s="141"/>
      <c r="BW26" s="141"/>
      <c r="BX26" s="176"/>
      <c r="BY26" s="176"/>
      <c r="BZ26" s="176"/>
      <c r="CA26" s="176"/>
      <c r="CB26" s="176"/>
      <c r="CC26" s="176"/>
      <c r="CD26" s="149"/>
      <c r="CE26" s="176"/>
      <c r="CF26" s="141"/>
      <c r="CG26" s="176"/>
      <c r="CH26" s="176"/>
      <c r="CI26" s="143"/>
      <c r="CJ26" s="143"/>
      <c r="CK26" s="141"/>
      <c r="CL26" s="143"/>
      <c r="CM26" s="176"/>
      <c r="CN26" s="176"/>
      <c r="CO26" s="141"/>
      <c r="CP26" s="176"/>
      <c r="CQ26" s="141"/>
      <c r="CR26" s="141"/>
      <c r="CS26" s="141"/>
      <c r="CT26" s="141"/>
      <c r="CU26" s="141"/>
      <c r="CV26" s="141"/>
      <c r="CW26" s="141"/>
      <c r="CX26" s="141"/>
      <c r="CY26" s="176"/>
      <c r="CZ26" s="141"/>
      <c r="DA26" s="141"/>
      <c r="DB26" s="176"/>
      <c r="DC26" s="176"/>
      <c r="DD26" s="176"/>
      <c r="DE26" s="176"/>
      <c r="DF26" s="133"/>
      <c r="DG26" s="141"/>
      <c r="DH26" s="176"/>
      <c r="DI26" s="141"/>
      <c r="DJ26" s="176"/>
      <c r="DK26" s="141"/>
      <c r="DL26" s="176"/>
      <c r="DM26" s="176"/>
      <c r="DN26" s="176"/>
      <c r="DO26" s="176"/>
      <c r="DP26" s="176"/>
      <c r="DQ26" s="141"/>
      <c r="DR26" s="141"/>
      <c r="DS26" s="141"/>
      <c r="DT26" s="141"/>
      <c r="DU26" s="141"/>
      <c r="DV26" s="176"/>
      <c r="DW26" s="176"/>
      <c r="DX26" s="176"/>
      <c r="DY26" s="176"/>
      <c r="DZ26" s="141"/>
      <c r="EA26" s="141"/>
      <c r="EB26" s="176"/>
      <c r="EC26" s="176"/>
      <c r="ED26" s="141"/>
      <c r="EE26" s="141"/>
      <c r="EF26" s="141"/>
      <c r="EG26" s="141"/>
      <c r="EH26" s="141"/>
      <c r="EI26" s="141"/>
      <c r="EJ26" s="133"/>
      <c r="EK26" s="176"/>
      <c r="EL26" s="141"/>
      <c r="EM26" s="141"/>
      <c r="EN26" s="141"/>
      <c r="EO26" s="133"/>
      <c r="EP26" s="133"/>
      <c r="EQ26" s="176"/>
      <c r="ER26" s="141"/>
      <c r="ES26" s="176"/>
      <c r="ET26" s="176"/>
      <c r="EU26" s="141"/>
      <c r="EV26" s="176"/>
      <c r="EW26" s="141"/>
      <c r="EX26" s="141"/>
      <c r="EY26" s="141"/>
      <c r="EZ26" s="141"/>
      <c r="FA26" s="141"/>
      <c r="FB26" s="141"/>
      <c r="FC26" s="176"/>
      <c r="FD26" s="192"/>
      <c r="FE26" s="141"/>
      <c r="FF26" s="141"/>
      <c r="FG26" s="176"/>
      <c r="FH26" s="143"/>
      <c r="FI26" s="141"/>
      <c r="FJ26" s="176"/>
      <c r="FK26" s="176"/>
      <c r="FL26" s="176"/>
      <c r="FM26" s="141"/>
      <c r="FN26" s="141"/>
      <c r="FO26" s="176"/>
      <c r="FP26" s="176"/>
      <c r="FQ26" s="176"/>
      <c r="FR26" s="176"/>
      <c r="FS26" s="141"/>
      <c r="FT26" s="141"/>
      <c r="FU26" s="193"/>
      <c r="FV26" s="193"/>
    </row>
    <row r="27" spans="1:178" ht="12.75">
      <c r="A27" s="28" t="s">
        <v>180</v>
      </c>
      <c r="B27" s="29">
        <f t="shared" si="0"/>
        <v>0</v>
      </c>
      <c r="C27" s="258">
        <v>0</v>
      </c>
      <c r="D27" s="258">
        <v>0</v>
      </c>
      <c r="E27" s="259">
        <v>0</v>
      </c>
      <c r="F27" s="176"/>
      <c r="G27" s="176"/>
      <c r="H27" s="176"/>
      <c r="I27" s="176"/>
      <c r="J27" s="176"/>
      <c r="K27" s="176"/>
      <c r="L27" s="176"/>
      <c r="M27" s="141"/>
      <c r="N27" s="141"/>
      <c r="O27" s="141"/>
      <c r="P27" s="141"/>
      <c r="Q27" s="176"/>
      <c r="R27" s="143"/>
      <c r="S27" s="176"/>
      <c r="T27" s="141"/>
      <c r="U27" s="141"/>
      <c r="V27" s="141"/>
      <c r="W27" s="176"/>
      <c r="X27" s="141"/>
      <c r="Y27" s="141"/>
      <c r="Z27" s="176"/>
      <c r="AA27" s="176"/>
      <c r="AB27" s="176"/>
      <c r="AC27" s="25"/>
      <c r="AD27" s="176"/>
      <c r="AE27" s="176"/>
      <c r="AF27" s="176"/>
      <c r="AG27" s="141"/>
      <c r="AH27" s="176"/>
      <c r="AI27" s="133"/>
      <c r="AJ27" s="176"/>
      <c r="AK27" s="141"/>
      <c r="AL27" s="176"/>
      <c r="AM27" s="143"/>
      <c r="AN27" s="176"/>
      <c r="AO27" s="141"/>
      <c r="AP27" s="141"/>
      <c r="AQ27" s="176"/>
      <c r="AR27" s="141"/>
      <c r="AS27" s="141"/>
      <c r="AT27" s="176"/>
      <c r="AU27" s="141"/>
      <c r="AV27" s="176"/>
      <c r="AW27" s="176"/>
      <c r="AX27" s="176"/>
      <c r="AY27" s="176"/>
      <c r="AZ27" s="141"/>
      <c r="BA27" s="176"/>
      <c r="BB27" s="176"/>
      <c r="BC27" s="141"/>
      <c r="BD27" s="191"/>
      <c r="BE27" s="176"/>
      <c r="BF27" s="191"/>
      <c r="BG27" s="141"/>
      <c r="BH27" s="141"/>
      <c r="BI27" s="141"/>
      <c r="BJ27" s="141"/>
      <c r="BK27" s="141"/>
      <c r="BL27" s="141"/>
      <c r="BM27" s="143"/>
      <c r="BN27" s="176"/>
      <c r="BO27" s="176"/>
      <c r="BP27" s="141"/>
      <c r="BQ27" s="143"/>
      <c r="BR27" s="176"/>
      <c r="BS27" s="176"/>
      <c r="BT27" s="176"/>
      <c r="BU27" s="141"/>
      <c r="BV27" s="141"/>
      <c r="BW27" s="141"/>
      <c r="BX27" s="176"/>
      <c r="BY27" s="176"/>
      <c r="BZ27" s="176"/>
      <c r="CA27" s="176"/>
      <c r="CB27" s="176"/>
      <c r="CC27" s="176"/>
      <c r="CD27" s="149"/>
      <c r="CE27" s="176"/>
      <c r="CF27" s="141"/>
      <c r="CG27" s="176"/>
      <c r="CH27" s="176"/>
      <c r="CI27" s="143"/>
      <c r="CJ27" s="143"/>
      <c r="CK27" s="141"/>
      <c r="CL27" s="143"/>
      <c r="CM27" s="176"/>
      <c r="CN27" s="176"/>
      <c r="CO27" s="141"/>
      <c r="CP27" s="176"/>
      <c r="CQ27" s="141"/>
      <c r="CR27" s="141"/>
      <c r="CS27" s="141"/>
      <c r="CT27" s="141"/>
      <c r="CU27" s="141"/>
      <c r="CV27" s="141"/>
      <c r="CW27" s="141"/>
      <c r="CX27" s="141"/>
      <c r="CY27" s="176"/>
      <c r="CZ27" s="141"/>
      <c r="DA27" s="141"/>
      <c r="DB27" s="176"/>
      <c r="DC27" s="176"/>
      <c r="DD27" s="176"/>
      <c r="DE27" s="176"/>
      <c r="DF27" s="133"/>
      <c r="DG27" s="141"/>
      <c r="DH27" s="176"/>
      <c r="DI27" s="141"/>
      <c r="DJ27" s="176"/>
      <c r="DK27" s="141"/>
      <c r="DL27" s="176"/>
      <c r="DM27" s="176"/>
      <c r="DN27" s="176"/>
      <c r="DO27" s="176"/>
      <c r="DP27" s="176"/>
      <c r="DQ27" s="141"/>
      <c r="DR27" s="141"/>
      <c r="DS27" s="141"/>
      <c r="DT27" s="141"/>
      <c r="DU27" s="141"/>
      <c r="DV27" s="176"/>
      <c r="DW27" s="176"/>
      <c r="DX27" s="176"/>
      <c r="DY27" s="176"/>
      <c r="DZ27" s="141"/>
      <c r="EA27" s="141"/>
      <c r="EB27" s="176"/>
      <c r="EC27" s="176"/>
      <c r="ED27" s="141"/>
      <c r="EE27" s="141"/>
      <c r="EF27" s="141"/>
      <c r="EG27" s="141"/>
      <c r="EH27" s="141"/>
      <c r="EI27" s="141"/>
      <c r="EJ27" s="133"/>
      <c r="EK27" s="176"/>
      <c r="EL27" s="141"/>
      <c r="EM27" s="141"/>
      <c r="EN27" s="141"/>
      <c r="EO27" s="133"/>
      <c r="EP27" s="133"/>
      <c r="EQ27" s="176"/>
      <c r="ER27" s="141"/>
      <c r="ES27" s="176"/>
      <c r="ET27" s="176"/>
      <c r="EU27" s="141"/>
      <c r="EV27" s="176"/>
      <c r="EW27" s="141"/>
      <c r="EX27" s="141"/>
      <c r="EY27" s="141"/>
      <c r="EZ27" s="141"/>
      <c r="FA27" s="141"/>
      <c r="FB27" s="141"/>
      <c r="FC27" s="176"/>
      <c r="FD27" s="192"/>
      <c r="FE27" s="141"/>
      <c r="FF27" s="141"/>
      <c r="FG27" s="176"/>
      <c r="FH27" s="143"/>
      <c r="FI27" s="141"/>
      <c r="FJ27" s="176"/>
      <c r="FK27" s="176"/>
      <c r="FL27" s="176"/>
      <c r="FM27" s="141"/>
      <c r="FN27" s="141"/>
      <c r="FO27" s="176"/>
      <c r="FP27" s="176"/>
      <c r="FQ27" s="176"/>
      <c r="FR27" s="176"/>
      <c r="FS27" s="141"/>
      <c r="FT27" s="141"/>
      <c r="FU27" s="193"/>
      <c r="FV27" s="193"/>
    </row>
    <row r="28" spans="1:178" ht="12.75">
      <c r="A28" s="28" t="s">
        <v>181</v>
      </c>
      <c r="B28" s="29">
        <f t="shared" si="0"/>
        <v>0</v>
      </c>
      <c r="C28" s="258">
        <v>0</v>
      </c>
      <c r="D28" s="258">
        <v>0</v>
      </c>
      <c r="E28" s="259">
        <v>0</v>
      </c>
      <c r="F28" s="176"/>
      <c r="G28" s="176"/>
      <c r="H28" s="176"/>
      <c r="I28" s="176"/>
      <c r="J28" s="176"/>
      <c r="K28" s="176"/>
      <c r="L28" s="176"/>
      <c r="M28" s="141"/>
      <c r="N28" s="141"/>
      <c r="O28" s="141"/>
      <c r="P28" s="141"/>
      <c r="Q28" s="176"/>
      <c r="R28" s="143"/>
      <c r="S28" s="176"/>
      <c r="T28" s="141"/>
      <c r="U28" s="141"/>
      <c r="V28" s="141"/>
      <c r="W28" s="176"/>
      <c r="X28" s="141"/>
      <c r="Y28" s="141"/>
      <c r="Z28" s="176"/>
      <c r="AA28" s="176"/>
      <c r="AB28" s="176"/>
      <c r="AC28" s="25"/>
      <c r="AD28" s="176"/>
      <c r="AE28" s="176"/>
      <c r="AF28" s="176"/>
      <c r="AG28" s="141"/>
      <c r="AH28" s="176"/>
      <c r="AI28" s="141"/>
      <c r="AJ28" s="176"/>
      <c r="AK28" s="141"/>
      <c r="AL28" s="176"/>
      <c r="AM28" s="143"/>
      <c r="AN28" s="176"/>
      <c r="AO28" s="141"/>
      <c r="AP28" s="141"/>
      <c r="AQ28" s="176"/>
      <c r="AR28" s="141"/>
      <c r="AS28" s="141"/>
      <c r="AT28" s="176"/>
      <c r="AU28" s="141"/>
      <c r="AV28" s="176"/>
      <c r="AW28" s="176"/>
      <c r="AX28" s="176"/>
      <c r="AY28" s="176"/>
      <c r="AZ28" s="141"/>
      <c r="BA28" s="176"/>
      <c r="BB28" s="176"/>
      <c r="BC28" s="141"/>
      <c r="BD28" s="194"/>
      <c r="BE28" s="176"/>
      <c r="BF28" s="191"/>
      <c r="BG28" s="141"/>
      <c r="BH28" s="141"/>
      <c r="BI28" s="141"/>
      <c r="BJ28" s="141"/>
      <c r="BK28" s="141"/>
      <c r="BL28" s="141"/>
      <c r="BM28" s="143"/>
      <c r="BN28" s="176"/>
      <c r="BO28" s="176"/>
      <c r="BP28" s="141"/>
      <c r="BQ28" s="143"/>
      <c r="BR28" s="176"/>
      <c r="BS28" s="176"/>
      <c r="BT28" s="176"/>
      <c r="BU28" s="141"/>
      <c r="BV28" s="141"/>
      <c r="BW28" s="141"/>
      <c r="BX28" s="176"/>
      <c r="BY28" s="176"/>
      <c r="BZ28" s="176"/>
      <c r="CA28" s="176"/>
      <c r="CB28" s="176"/>
      <c r="CC28" s="176"/>
      <c r="CD28" s="149"/>
      <c r="CE28" s="176"/>
      <c r="CF28" s="141"/>
      <c r="CG28" s="176"/>
      <c r="CH28" s="176"/>
      <c r="CI28" s="143"/>
      <c r="CJ28" s="143"/>
      <c r="CK28" s="141"/>
      <c r="CL28" s="143"/>
      <c r="CM28" s="176"/>
      <c r="CN28" s="176"/>
      <c r="CO28" s="141"/>
      <c r="CP28" s="176"/>
      <c r="CQ28" s="141"/>
      <c r="CR28" s="141"/>
      <c r="CS28" s="141"/>
      <c r="CT28" s="141"/>
      <c r="CU28" s="141"/>
      <c r="CV28" s="141"/>
      <c r="CW28" s="141"/>
      <c r="CX28" s="141"/>
      <c r="CY28" s="176"/>
      <c r="CZ28" s="141"/>
      <c r="DA28" s="141"/>
      <c r="DB28" s="176"/>
      <c r="DC28" s="176"/>
      <c r="DD28" s="176"/>
      <c r="DE28" s="176"/>
      <c r="DF28" s="133"/>
      <c r="DG28" s="141"/>
      <c r="DH28" s="176"/>
      <c r="DI28" s="141"/>
      <c r="DJ28" s="176"/>
      <c r="DK28" s="141"/>
      <c r="DL28" s="176"/>
      <c r="DM28" s="176"/>
      <c r="DN28" s="176"/>
      <c r="DO28" s="176"/>
      <c r="DP28" s="176"/>
      <c r="DQ28" s="141"/>
      <c r="DR28" s="141"/>
      <c r="DS28" s="141"/>
      <c r="DT28" s="141"/>
      <c r="DU28" s="141"/>
      <c r="DV28" s="176"/>
      <c r="DW28" s="176"/>
      <c r="DX28" s="176"/>
      <c r="DY28" s="176"/>
      <c r="DZ28" s="141"/>
      <c r="EA28" s="141"/>
      <c r="EB28" s="176"/>
      <c r="EC28" s="176"/>
      <c r="ED28" s="141"/>
      <c r="EE28" s="141"/>
      <c r="EF28" s="141"/>
      <c r="EG28" s="141"/>
      <c r="EH28" s="141"/>
      <c r="EI28" s="141"/>
      <c r="EJ28" s="141"/>
      <c r="EK28" s="176"/>
      <c r="EL28" s="141"/>
      <c r="EM28" s="141"/>
      <c r="EN28" s="141"/>
      <c r="EO28" s="141"/>
      <c r="EP28" s="141"/>
      <c r="EQ28" s="176"/>
      <c r="ER28" s="206"/>
      <c r="ES28" s="176"/>
      <c r="ET28" s="176"/>
      <c r="EU28" s="141"/>
      <c r="EV28" s="176"/>
      <c r="EW28" s="141"/>
      <c r="EX28" s="141"/>
      <c r="EY28" s="141"/>
      <c r="EZ28" s="141"/>
      <c r="FA28" s="141"/>
      <c r="FB28" s="141"/>
      <c r="FC28" s="176"/>
      <c r="FD28" s="192"/>
      <c r="FE28" s="141"/>
      <c r="FF28" s="141"/>
      <c r="FG28" s="176"/>
      <c r="FH28" s="143"/>
      <c r="FI28" s="141"/>
      <c r="FJ28" s="176"/>
      <c r="FK28" s="176"/>
      <c r="FL28" s="176"/>
      <c r="FM28" s="141"/>
      <c r="FN28" s="141"/>
      <c r="FO28" s="176"/>
      <c r="FP28" s="176"/>
      <c r="FQ28" s="176"/>
      <c r="FR28" s="176"/>
      <c r="FS28" s="141"/>
      <c r="FT28" s="141"/>
      <c r="FU28" s="193"/>
      <c r="FV28" s="193"/>
    </row>
    <row r="29" spans="1:178" ht="12.75" customHeight="1">
      <c r="A29" s="26" t="s">
        <v>182</v>
      </c>
      <c r="B29" s="27"/>
      <c r="C29" s="260"/>
      <c r="D29" s="260"/>
      <c r="E29" s="257"/>
      <c r="F29" s="139"/>
      <c r="G29" s="139"/>
      <c r="H29" s="139"/>
      <c r="I29" s="139"/>
      <c r="J29" s="139"/>
      <c r="K29" s="139"/>
      <c r="L29" s="140"/>
      <c r="M29" s="155"/>
      <c r="N29" s="155"/>
      <c r="O29" s="155"/>
      <c r="P29" s="155"/>
      <c r="Q29" s="140"/>
      <c r="R29" s="160"/>
      <c r="S29" s="140"/>
      <c r="T29" s="155"/>
      <c r="U29" s="155"/>
      <c r="V29" s="155"/>
      <c r="W29" s="140"/>
      <c r="X29" s="155"/>
      <c r="Y29" s="155"/>
      <c r="Z29" s="140"/>
      <c r="AA29" s="140"/>
      <c r="AB29" s="140"/>
      <c r="AC29" s="28"/>
      <c r="AD29" s="140"/>
      <c r="AE29" s="140"/>
      <c r="AF29" s="140"/>
      <c r="AG29" s="155"/>
      <c r="AH29" s="140"/>
      <c r="AI29" s="197"/>
      <c r="AJ29" s="140"/>
      <c r="AK29" s="155"/>
      <c r="AL29" s="140"/>
      <c r="AM29" s="160"/>
      <c r="AN29" s="140"/>
      <c r="AO29" s="155"/>
      <c r="AP29" s="155"/>
      <c r="AQ29" s="140"/>
      <c r="AR29" s="155"/>
      <c r="AS29" s="155"/>
      <c r="AT29" s="140"/>
      <c r="AU29" s="155"/>
      <c r="AV29" s="140"/>
      <c r="AW29" s="140"/>
      <c r="AX29" s="140"/>
      <c r="AY29" s="140"/>
      <c r="AZ29" s="155"/>
      <c r="BA29" s="140"/>
      <c r="BB29" s="140"/>
      <c r="BC29" s="155"/>
      <c r="BD29" s="198"/>
      <c r="BE29" s="140"/>
      <c r="BF29" s="197"/>
      <c r="BG29" s="155"/>
      <c r="BH29" s="155"/>
      <c r="BI29" s="155"/>
      <c r="BJ29" s="155"/>
      <c r="BK29" s="155"/>
      <c r="BL29" s="155"/>
      <c r="BM29" s="160"/>
      <c r="BN29" s="140"/>
      <c r="BO29" s="140"/>
      <c r="BP29" s="155"/>
      <c r="BQ29" s="160"/>
      <c r="BR29" s="140"/>
      <c r="BS29" s="140"/>
      <c r="BT29" s="140"/>
      <c r="BU29" s="155"/>
      <c r="BV29" s="155"/>
      <c r="BW29" s="155"/>
      <c r="BX29" s="140"/>
      <c r="BY29" s="140"/>
      <c r="BZ29" s="140"/>
      <c r="CA29" s="140"/>
      <c r="CB29" s="140"/>
      <c r="CC29" s="140"/>
      <c r="CD29" s="162"/>
      <c r="CE29" s="140"/>
      <c r="CF29" s="155"/>
      <c r="CG29" s="140"/>
      <c r="CH29" s="140"/>
      <c r="CI29" s="160"/>
      <c r="CJ29" s="160"/>
      <c r="CK29" s="155"/>
      <c r="CL29" s="160"/>
      <c r="CM29" s="140"/>
      <c r="CN29" s="140"/>
      <c r="CO29" s="155"/>
      <c r="CP29" s="140"/>
      <c r="CQ29" s="155"/>
      <c r="CR29" s="155"/>
      <c r="CS29" s="155"/>
      <c r="CT29" s="155"/>
      <c r="CU29" s="155"/>
      <c r="CV29" s="155"/>
      <c r="CW29" s="155"/>
      <c r="CX29" s="155"/>
      <c r="CY29" s="140"/>
      <c r="CZ29" s="155"/>
      <c r="DA29" s="155"/>
      <c r="DB29" s="140"/>
      <c r="DC29" s="176"/>
      <c r="DD29" s="140"/>
      <c r="DE29" s="140"/>
      <c r="DF29" s="139"/>
      <c r="DG29" s="155"/>
      <c r="DH29" s="140"/>
      <c r="DI29" s="155"/>
      <c r="DJ29" s="140"/>
      <c r="DK29" s="155"/>
      <c r="DL29" s="140"/>
      <c r="DM29" s="140"/>
      <c r="DN29" s="140"/>
      <c r="DO29" s="140"/>
      <c r="DP29" s="140"/>
      <c r="DQ29" s="155"/>
      <c r="DR29" s="155"/>
      <c r="DS29" s="155"/>
      <c r="DT29" s="155"/>
      <c r="DU29" s="155"/>
      <c r="DV29" s="140"/>
      <c r="DW29" s="140"/>
      <c r="DX29" s="140"/>
      <c r="DY29" s="140"/>
      <c r="DZ29" s="155"/>
      <c r="EA29" s="155"/>
      <c r="EB29" s="140"/>
      <c r="EC29" s="140"/>
      <c r="ED29" s="155"/>
      <c r="EE29" s="199"/>
      <c r="EF29" s="155"/>
      <c r="EG29" s="155"/>
      <c r="EH29" s="155"/>
      <c r="EI29" s="155"/>
      <c r="EJ29" s="155"/>
      <c r="EK29" s="140"/>
      <c r="EL29" s="155"/>
      <c r="EM29" s="155"/>
      <c r="EN29" s="155"/>
      <c r="EO29" s="155"/>
      <c r="EP29" s="155"/>
      <c r="EQ29" s="140"/>
      <c r="ER29" s="155"/>
      <c r="ES29" s="140"/>
      <c r="ET29" s="140"/>
      <c r="EU29" s="199"/>
      <c r="EV29" s="140"/>
      <c r="EW29" s="155"/>
      <c r="EX29" s="155"/>
      <c r="EY29" s="155"/>
      <c r="EZ29" s="155"/>
      <c r="FA29" s="155"/>
      <c r="FB29" s="155"/>
      <c r="FC29" s="140"/>
      <c r="FD29" s="200"/>
      <c r="FE29" s="155"/>
      <c r="FF29" s="155"/>
      <c r="FG29" s="140"/>
      <c r="FH29" s="160"/>
      <c r="FI29" s="155"/>
      <c r="FJ29" s="140"/>
      <c r="FK29" s="140"/>
      <c r="FL29" s="140"/>
      <c r="FM29" s="155"/>
      <c r="FN29" s="155"/>
      <c r="FO29" s="140"/>
      <c r="FP29" s="140"/>
      <c r="FQ29" s="140"/>
      <c r="FR29" s="140"/>
      <c r="FS29" s="155"/>
      <c r="FT29" s="155"/>
      <c r="FU29" s="197"/>
      <c r="FV29" s="197"/>
    </row>
    <row r="30" spans="1:178" ht="15">
      <c r="A30" s="28" t="s">
        <v>183</v>
      </c>
      <c r="B30" s="29">
        <f t="shared" si="0"/>
        <v>32003900</v>
      </c>
      <c r="C30" s="259">
        <v>13884500</v>
      </c>
      <c r="D30" s="258">
        <v>15919700</v>
      </c>
      <c r="E30" s="259">
        <v>2199700</v>
      </c>
      <c r="F30" s="176"/>
      <c r="G30" s="176"/>
      <c r="H30" s="176"/>
      <c r="I30" s="176"/>
      <c r="J30" s="176"/>
      <c r="K30" s="176"/>
      <c r="L30" s="176"/>
      <c r="M30" s="141"/>
      <c r="N30" s="141"/>
      <c r="O30" s="141"/>
      <c r="P30" s="176"/>
      <c r="Q30" s="176"/>
      <c r="R30" s="143"/>
      <c r="S30" s="176"/>
      <c r="T30" s="141"/>
      <c r="U30" s="141"/>
      <c r="V30" s="195"/>
      <c r="W30" s="176"/>
      <c r="X30" s="141"/>
      <c r="Y30" s="141"/>
      <c r="Z30" s="176"/>
      <c r="AA30" s="176"/>
      <c r="AB30" s="176"/>
      <c r="AC30" s="25"/>
      <c r="AD30" s="176"/>
      <c r="AE30" s="176"/>
      <c r="AF30" s="176"/>
      <c r="AG30" s="141"/>
      <c r="AH30" s="176"/>
      <c r="AI30" s="141"/>
      <c r="AJ30" s="176"/>
      <c r="AK30" s="176"/>
      <c r="AL30" s="176"/>
      <c r="AM30" s="143"/>
      <c r="AN30" s="176"/>
      <c r="AO30" s="141"/>
      <c r="AP30" s="141"/>
      <c r="AQ30" s="176"/>
      <c r="AR30" s="176"/>
      <c r="AS30" s="141"/>
      <c r="AT30" s="176"/>
      <c r="AU30" s="141"/>
      <c r="AV30" s="176"/>
      <c r="AW30" s="176"/>
      <c r="AX30" s="176"/>
      <c r="AY30" s="176"/>
      <c r="AZ30" s="141"/>
      <c r="BA30" s="176"/>
      <c r="BB30" s="176"/>
      <c r="BC30" s="141"/>
      <c r="BD30" s="191"/>
      <c r="BE30" s="140"/>
      <c r="BF30" s="154"/>
      <c r="BG30" s="141"/>
      <c r="BH30" s="141"/>
      <c r="BI30" s="141"/>
      <c r="BJ30" s="147"/>
      <c r="BK30" s="147"/>
      <c r="BL30" s="141"/>
      <c r="BM30" s="143"/>
      <c r="BN30" s="176"/>
      <c r="BO30" s="176"/>
      <c r="BP30" s="141"/>
      <c r="BQ30" s="143"/>
      <c r="BR30" s="176"/>
      <c r="BS30" s="176"/>
      <c r="BT30" s="176"/>
      <c r="BU30" s="141"/>
      <c r="BV30" s="141"/>
      <c r="BW30" s="141"/>
      <c r="BX30" s="176"/>
      <c r="BY30" s="176"/>
      <c r="BZ30" s="176"/>
      <c r="CA30" s="176"/>
      <c r="CB30" s="176"/>
      <c r="CC30" s="176"/>
      <c r="CD30" s="149"/>
      <c r="CE30" s="176"/>
      <c r="CF30" s="209"/>
      <c r="CG30" s="176"/>
      <c r="CH30" s="176"/>
      <c r="CI30" s="143"/>
      <c r="CJ30" s="143"/>
      <c r="CK30" s="141"/>
      <c r="CL30" s="143"/>
      <c r="CM30" s="176"/>
      <c r="CN30" s="176"/>
      <c r="CO30" s="141"/>
      <c r="CP30" s="176"/>
      <c r="CQ30" s="141"/>
      <c r="CR30" s="141"/>
      <c r="CS30" s="178"/>
      <c r="CT30" s="141"/>
      <c r="CU30" s="141"/>
      <c r="CV30" s="141"/>
      <c r="CW30" s="141"/>
      <c r="CX30" s="141"/>
      <c r="CY30" s="210"/>
      <c r="CZ30" s="141"/>
      <c r="DA30" s="141"/>
      <c r="DB30" s="176"/>
      <c r="DC30" s="176"/>
      <c r="DD30" s="176"/>
      <c r="DE30" s="176"/>
      <c r="DF30" s="133"/>
      <c r="DG30" s="141"/>
      <c r="DH30" s="176"/>
      <c r="DI30" s="141"/>
      <c r="DJ30" s="176"/>
      <c r="DK30" s="141"/>
      <c r="DL30" s="176"/>
      <c r="DM30" s="176"/>
      <c r="DN30" s="176"/>
      <c r="DO30" s="176"/>
      <c r="DP30" s="140"/>
      <c r="DQ30" s="141"/>
      <c r="DR30" s="141"/>
      <c r="DS30" s="141"/>
      <c r="DT30" s="141"/>
      <c r="DU30" s="141"/>
      <c r="DV30" s="176"/>
      <c r="DW30" s="176"/>
      <c r="DX30" s="176"/>
      <c r="DY30" s="176"/>
      <c r="DZ30" s="209"/>
      <c r="EA30" s="141"/>
      <c r="EB30" s="176"/>
      <c r="EC30" s="176"/>
      <c r="ED30" s="141"/>
      <c r="EE30" s="141"/>
      <c r="EF30" s="141"/>
      <c r="EG30" s="141"/>
      <c r="EH30" s="141"/>
      <c r="EI30" s="141"/>
      <c r="EJ30" s="141"/>
      <c r="EK30" s="176"/>
      <c r="EL30" s="141"/>
      <c r="EM30" s="141"/>
      <c r="EN30" s="141"/>
      <c r="EO30" s="141"/>
      <c r="EP30" s="141"/>
      <c r="EQ30" s="176"/>
      <c r="ER30" s="141"/>
      <c r="ES30" s="176"/>
      <c r="ET30" s="211"/>
      <c r="EU30" s="141"/>
      <c r="EV30" s="176"/>
      <c r="EW30" s="141"/>
      <c r="EX30" s="147"/>
      <c r="EY30" s="147"/>
      <c r="EZ30" s="141"/>
      <c r="FA30" s="141"/>
      <c r="FB30" s="141"/>
      <c r="FC30" s="176"/>
      <c r="FD30" s="192"/>
      <c r="FE30" s="141"/>
      <c r="FF30" s="141"/>
      <c r="FG30" s="176"/>
      <c r="FH30" s="143"/>
      <c r="FI30" s="209"/>
      <c r="FJ30" s="176"/>
      <c r="FK30" s="176"/>
      <c r="FL30" s="176"/>
      <c r="FM30" s="176"/>
      <c r="FN30" s="176"/>
      <c r="FO30" s="176"/>
      <c r="FP30" s="176"/>
      <c r="FQ30" s="176"/>
      <c r="FR30" s="176"/>
      <c r="FS30" s="141"/>
      <c r="FT30" s="141"/>
      <c r="FU30" s="193"/>
      <c r="FV30" s="193"/>
    </row>
    <row r="31" spans="1:178" ht="15">
      <c r="A31" s="28" t="s">
        <v>184</v>
      </c>
      <c r="B31" s="29">
        <f t="shared" si="0"/>
        <v>2248000</v>
      </c>
      <c r="C31" s="259">
        <v>924500</v>
      </c>
      <c r="D31" s="258">
        <v>1149800</v>
      </c>
      <c r="E31" s="259">
        <v>173700</v>
      </c>
      <c r="F31" s="176"/>
      <c r="G31" s="176"/>
      <c r="H31" s="176"/>
      <c r="I31" s="176"/>
      <c r="J31" s="176"/>
      <c r="K31" s="212"/>
      <c r="L31" s="176"/>
      <c r="M31" s="141"/>
      <c r="N31" s="141"/>
      <c r="O31" s="141"/>
      <c r="P31" s="176"/>
      <c r="Q31" s="176"/>
      <c r="R31" s="143"/>
      <c r="S31" s="176"/>
      <c r="T31" s="141"/>
      <c r="U31" s="141"/>
      <c r="V31" s="195"/>
      <c r="W31" s="176"/>
      <c r="X31" s="141"/>
      <c r="Y31" s="141"/>
      <c r="Z31" s="176"/>
      <c r="AA31" s="176"/>
      <c r="AB31" s="176"/>
      <c r="AC31" s="25"/>
      <c r="AD31" s="176"/>
      <c r="AE31" s="176"/>
      <c r="AF31" s="176"/>
      <c r="AG31" s="141"/>
      <c r="AH31" s="176"/>
      <c r="AI31" s="141"/>
      <c r="AJ31" s="176"/>
      <c r="AK31" s="176"/>
      <c r="AL31" s="176"/>
      <c r="AM31" s="143"/>
      <c r="AN31" s="176"/>
      <c r="AO31" s="141"/>
      <c r="AP31" s="141"/>
      <c r="AQ31" s="176"/>
      <c r="AR31" s="176"/>
      <c r="AS31" s="141"/>
      <c r="AT31" s="176"/>
      <c r="AU31" s="141"/>
      <c r="AV31" s="176"/>
      <c r="AW31" s="176"/>
      <c r="AX31" s="176"/>
      <c r="AY31" s="176"/>
      <c r="AZ31" s="141"/>
      <c r="BA31" s="176"/>
      <c r="BB31" s="176"/>
      <c r="BC31" s="141"/>
      <c r="BD31" s="194"/>
      <c r="BE31" s="176"/>
      <c r="BF31" s="154"/>
      <c r="BG31" s="141"/>
      <c r="BH31" s="141"/>
      <c r="BI31" s="141"/>
      <c r="BJ31" s="147"/>
      <c r="BK31" s="147"/>
      <c r="BL31" s="141"/>
      <c r="BM31" s="143"/>
      <c r="BN31" s="176"/>
      <c r="BO31" s="176"/>
      <c r="BP31" s="141"/>
      <c r="BQ31" s="143"/>
      <c r="BR31" s="176"/>
      <c r="BS31" s="176"/>
      <c r="BT31" s="176"/>
      <c r="BU31" s="141"/>
      <c r="BV31" s="141"/>
      <c r="BW31" s="141"/>
      <c r="BX31" s="176"/>
      <c r="BY31" s="176"/>
      <c r="BZ31" s="176"/>
      <c r="CA31" s="176"/>
      <c r="CB31" s="176"/>
      <c r="CC31" s="176"/>
      <c r="CD31" s="149"/>
      <c r="CE31" s="176"/>
      <c r="CF31" s="209"/>
      <c r="CG31" s="176"/>
      <c r="CH31" s="176"/>
      <c r="CI31" s="143"/>
      <c r="CJ31" s="143"/>
      <c r="CK31" s="141"/>
      <c r="CL31" s="143"/>
      <c r="CM31" s="176"/>
      <c r="CN31" s="176"/>
      <c r="CO31" s="141"/>
      <c r="CP31" s="176"/>
      <c r="CQ31" s="141"/>
      <c r="CR31" s="141"/>
      <c r="CS31" s="141"/>
      <c r="CT31" s="141"/>
      <c r="CU31" s="141"/>
      <c r="CV31" s="141"/>
      <c r="CW31" s="141"/>
      <c r="CX31" s="141"/>
      <c r="CY31" s="210"/>
      <c r="CZ31" s="141"/>
      <c r="DA31" s="141"/>
      <c r="DB31" s="176"/>
      <c r="DC31" s="176"/>
      <c r="DD31" s="176"/>
      <c r="DE31" s="176"/>
      <c r="DF31" s="133"/>
      <c r="DG31" s="141"/>
      <c r="DH31" s="176"/>
      <c r="DI31" s="141"/>
      <c r="DJ31" s="176"/>
      <c r="DK31" s="141"/>
      <c r="DL31" s="176"/>
      <c r="DM31" s="176"/>
      <c r="DN31" s="176"/>
      <c r="DO31" s="176"/>
      <c r="DP31" s="176"/>
      <c r="DQ31" s="141"/>
      <c r="DR31" s="141"/>
      <c r="DS31" s="141"/>
      <c r="DT31" s="141"/>
      <c r="DU31" s="141"/>
      <c r="DV31" s="176"/>
      <c r="DW31" s="176"/>
      <c r="DX31" s="176"/>
      <c r="DY31" s="176"/>
      <c r="DZ31" s="209"/>
      <c r="EA31" s="141"/>
      <c r="EB31" s="176"/>
      <c r="EC31" s="176"/>
      <c r="ED31" s="141"/>
      <c r="EE31" s="141"/>
      <c r="EF31" s="141"/>
      <c r="EG31" s="141"/>
      <c r="EH31" s="141"/>
      <c r="EI31" s="141"/>
      <c r="EJ31" s="141"/>
      <c r="EK31" s="176"/>
      <c r="EL31" s="141"/>
      <c r="EM31" s="141"/>
      <c r="EN31" s="141"/>
      <c r="EO31" s="141"/>
      <c r="EP31" s="141"/>
      <c r="EQ31" s="176"/>
      <c r="ER31" s="141"/>
      <c r="ES31" s="176"/>
      <c r="ET31" s="211"/>
      <c r="EU31" s="141"/>
      <c r="EV31" s="176"/>
      <c r="EW31" s="141"/>
      <c r="EX31" s="147"/>
      <c r="EY31" s="147"/>
      <c r="EZ31" s="141"/>
      <c r="FA31" s="141"/>
      <c r="FB31" s="141"/>
      <c r="FC31" s="176"/>
      <c r="FD31" s="192"/>
      <c r="FE31" s="141"/>
      <c r="FF31" s="141"/>
      <c r="FG31" s="176"/>
      <c r="FH31" s="143"/>
      <c r="FI31" s="209"/>
      <c r="FJ31" s="176"/>
      <c r="FK31" s="176"/>
      <c r="FL31" s="176"/>
      <c r="FM31" s="176"/>
      <c r="FN31" s="176"/>
      <c r="FO31" s="176"/>
      <c r="FP31" s="176"/>
      <c r="FQ31" s="176"/>
      <c r="FR31" s="176"/>
      <c r="FS31" s="141"/>
      <c r="FT31" s="141"/>
      <c r="FU31" s="193"/>
      <c r="FV31" s="193"/>
    </row>
    <row r="32" spans="1:178" ht="15">
      <c r="A32" s="28" t="s">
        <v>185</v>
      </c>
      <c r="B32" s="29">
        <f t="shared" si="0"/>
        <v>9437300</v>
      </c>
      <c r="C32" s="259">
        <v>3909900</v>
      </c>
      <c r="D32" s="258">
        <v>5086500</v>
      </c>
      <c r="E32" s="259">
        <v>440900</v>
      </c>
      <c r="F32" s="176"/>
      <c r="G32" s="176"/>
      <c r="H32" s="176"/>
      <c r="I32" s="176"/>
      <c r="J32" s="176"/>
      <c r="K32" s="176"/>
      <c r="L32" s="176"/>
      <c r="M32" s="141"/>
      <c r="N32" s="141"/>
      <c r="O32" s="141"/>
      <c r="P32" s="176"/>
      <c r="Q32" s="176"/>
      <c r="R32" s="143"/>
      <c r="S32" s="176"/>
      <c r="T32" s="141"/>
      <c r="U32" s="141"/>
      <c r="V32" s="195"/>
      <c r="W32" s="176"/>
      <c r="X32" s="141"/>
      <c r="Y32" s="141"/>
      <c r="Z32" s="176"/>
      <c r="AA32" s="176"/>
      <c r="AB32" s="176"/>
      <c r="AC32" s="25"/>
      <c r="AD32" s="176"/>
      <c r="AE32" s="176"/>
      <c r="AF32" s="176"/>
      <c r="AG32" s="141"/>
      <c r="AH32" s="176"/>
      <c r="AI32" s="133"/>
      <c r="AJ32" s="176"/>
      <c r="AK32" s="176"/>
      <c r="AL32" s="176"/>
      <c r="AM32" s="143"/>
      <c r="AN32" s="176"/>
      <c r="AO32" s="141"/>
      <c r="AP32" s="141"/>
      <c r="AQ32" s="176"/>
      <c r="AR32" s="176"/>
      <c r="AS32" s="141"/>
      <c r="AT32" s="176"/>
      <c r="AU32" s="141"/>
      <c r="AV32" s="176"/>
      <c r="AW32" s="176"/>
      <c r="AX32" s="176"/>
      <c r="AY32" s="176"/>
      <c r="AZ32" s="141"/>
      <c r="BA32" s="176"/>
      <c r="BB32" s="176"/>
      <c r="BC32" s="141"/>
      <c r="BD32" s="194"/>
      <c r="BE32" s="176"/>
      <c r="BF32" s="154"/>
      <c r="BG32" s="141"/>
      <c r="BH32" s="141"/>
      <c r="BI32" s="141"/>
      <c r="BJ32" s="147"/>
      <c r="BK32" s="147"/>
      <c r="BL32" s="141"/>
      <c r="BM32" s="143"/>
      <c r="BN32" s="176"/>
      <c r="BO32" s="176"/>
      <c r="BP32" s="141"/>
      <c r="BQ32" s="143"/>
      <c r="BR32" s="176"/>
      <c r="BS32" s="176"/>
      <c r="BT32" s="176"/>
      <c r="BU32" s="141"/>
      <c r="BV32" s="141"/>
      <c r="BW32" s="141"/>
      <c r="BX32" s="176"/>
      <c r="BY32" s="176"/>
      <c r="BZ32" s="176"/>
      <c r="CA32" s="176"/>
      <c r="CB32" s="176"/>
      <c r="CC32" s="176"/>
      <c r="CD32" s="149"/>
      <c r="CE32" s="176"/>
      <c r="CF32" s="209"/>
      <c r="CG32" s="176"/>
      <c r="CH32" s="176"/>
      <c r="CI32" s="143"/>
      <c r="CJ32" s="143"/>
      <c r="CK32" s="141"/>
      <c r="CL32" s="143"/>
      <c r="CM32" s="176"/>
      <c r="CN32" s="176"/>
      <c r="CO32" s="141"/>
      <c r="CP32" s="176"/>
      <c r="CQ32" s="141"/>
      <c r="CR32" s="141"/>
      <c r="CS32" s="141"/>
      <c r="CT32" s="141"/>
      <c r="CU32" s="141"/>
      <c r="CV32" s="141"/>
      <c r="CW32" s="141"/>
      <c r="CX32" s="141"/>
      <c r="CY32" s="210"/>
      <c r="CZ32" s="141"/>
      <c r="DA32" s="141"/>
      <c r="DB32" s="176"/>
      <c r="DC32" s="176"/>
      <c r="DD32" s="176"/>
      <c r="DE32" s="176"/>
      <c r="DF32" s="133"/>
      <c r="DG32" s="141"/>
      <c r="DH32" s="176"/>
      <c r="DI32" s="141"/>
      <c r="DJ32" s="176"/>
      <c r="DK32" s="141"/>
      <c r="DL32" s="176"/>
      <c r="DM32" s="176"/>
      <c r="DN32" s="176"/>
      <c r="DO32" s="176"/>
      <c r="DP32" s="176"/>
      <c r="DQ32" s="141"/>
      <c r="DR32" s="141"/>
      <c r="DS32" s="141"/>
      <c r="DT32" s="141"/>
      <c r="DU32" s="141"/>
      <c r="DV32" s="176"/>
      <c r="DW32" s="176"/>
      <c r="DX32" s="176"/>
      <c r="DY32" s="176"/>
      <c r="DZ32" s="209"/>
      <c r="EA32" s="141"/>
      <c r="EB32" s="176"/>
      <c r="EC32" s="176"/>
      <c r="ED32" s="141"/>
      <c r="EE32" s="141"/>
      <c r="EF32" s="141"/>
      <c r="EG32" s="141"/>
      <c r="EH32" s="141"/>
      <c r="EI32" s="141"/>
      <c r="EJ32" s="133"/>
      <c r="EK32" s="176"/>
      <c r="EL32" s="141"/>
      <c r="EM32" s="141"/>
      <c r="EN32" s="141"/>
      <c r="EO32" s="133"/>
      <c r="EP32" s="133"/>
      <c r="EQ32" s="176"/>
      <c r="ER32" s="141"/>
      <c r="ES32" s="176"/>
      <c r="ET32" s="211"/>
      <c r="EU32" s="141"/>
      <c r="EV32" s="176"/>
      <c r="EW32" s="141"/>
      <c r="EX32" s="147"/>
      <c r="EY32" s="147"/>
      <c r="EZ32" s="141"/>
      <c r="FA32" s="141"/>
      <c r="FB32" s="141"/>
      <c r="FC32" s="176"/>
      <c r="FD32" s="192"/>
      <c r="FE32" s="141"/>
      <c r="FF32" s="141"/>
      <c r="FG32" s="176"/>
      <c r="FH32" s="143"/>
      <c r="FI32" s="209"/>
      <c r="FJ32" s="176"/>
      <c r="FK32" s="176"/>
      <c r="FL32" s="176"/>
      <c r="FM32" s="176"/>
      <c r="FN32" s="176"/>
      <c r="FO32" s="176"/>
      <c r="FP32" s="176"/>
      <c r="FQ32" s="176"/>
      <c r="FR32" s="176"/>
      <c r="FS32" s="141"/>
      <c r="FT32" s="141"/>
      <c r="FU32" s="193"/>
      <c r="FV32" s="193"/>
    </row>
    <row r="33" spans="3:5" ht="12.75">
      <c r="C33">
        <f>COUNTBLANK(C5:C32)</f>
        <v>5</v>
      </c>
      <c r="D33">
        <f>COUNTBLANK(D5:D32)</f>
        <v>5</v>
      </c>
      <c r="E33">
        <f>COUNTBLANK(E5:E32)</f>
        <v>5</v>
      </c>
    </row>
    <row r="34" spans="1:2" ht="12.75">
      <c r="A34" s="74" t="s">
        <v>434</v>
      </c>
      <c r="B34" s="75">
        <f>COUNTA(C1:FV1)</f>
        <v>3</v>
      </c>
    </row>
    <row r="35" spans="1:5" ht="12.75">
      <c r="A35" s="80" t="s">
        <v>440</v>
      </c>
      <c r="C35" s="124" t="s">
        <v>639</v>
      </c>
      <c r="D35" s="124" t="s">
        <v>639</v>
      </c>
      <c r="E35" s="124" t="s">
        <v>639</v>
      </c>
    </row>
    <row r="36" spans="3:179" ht="12.75">
      <c r="C36">
        <f>IF(C33&gt;5,1,0)</f>
        <v>0</v>
      </c>
      <c r="D36">
        <f>IF(D33&gt;5,1,0)</f>
        <v>0</v>
      </c>
      <c r="E36">
        <f>IF(E33&gt;5,1,0)</f>
        <v>0</v>
      </c>
      <c r="FW36">
        <f>SUM(C36:FV36)</f>
        <v>0</v>
      </c>
    </row>
  </sheetData>
  <sheetProtection/>
  <dataValidations count="2">
    <dataValidation type="textLength" operator="equal" allowBlank="1" showInputMessage="1" showErrorMessage="1" errorTitle="Запрет" error="Редактирование ячеек невозможно" sqref="A33:IV34 A36:IV37">
      <formula1>0</formula1>
    </dataValidation>
    <dataValidation type="textLength" operator="equal" allowBlank="1" showInputMessage="1" showErrorMessage="1" errorTitle="Запрет" error="Редактирование ячеек невозможно!" sqref="A35:IV35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P54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52.421875" style="0" customWidth="1"/>
    <col min="2" max="3" width="14.8515625" style="0" customWidth="1"/>
  </cols>
  <sheetData>
    <row r="1" spans="1:94" ht="147" customHeight="1">
      <c r="A1" s="14" t="s">
        <v>64</v>
      </c>
      <c r="B1" s="23"/>
      <c r="C1" s="254" t="s">
        <v>638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7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</row>
    <row r="2" spans="1:94" ht="12.75">
      <c r="A2" s="5" t="s">
        <v>65</v>
      </c>
      <c r="B2" s="31" t="s">
        <v>63</v>
      </c>
      <c r="C2" s="249">
        <v>763090</v>
      </c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38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</row>
    <row r="3" spans="1:94" ht="12.75">
      <c r="A3" s="13" t="s">
        <v>158</v>
      </c>
      <c r="B3" s="123"/>
      <c r="C3" s="255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13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</row>
    <row r="4" spans="1:42" ht="12.75">
      <c r="A4" s="24" t="s">
        <v>66</v>
      </c>
      <c r="B4" s="25"/>
      <c r="C4" s="256" t="s">
        <v>618</v>
      </c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94" ht="14.25" customHeight="1">
      <c r="A5" s="26" t="s">
        <v>186</v>
      </c>
      <c r="B5" s="27"/>
      <c r="C5" s="257"/>
      <c r="D5" s="139"/>
      <c r="E5" s="139"/>
      <c r="F5" s="139"/>
      <c r="G5" s="139"/>
      <c r="H5" s="225"/>
      <c r="I5" s="225"/>
      <c r="J5" s="225"/>
      <c r="K5" s="225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30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</row>
    <row r="6" spans="1:42" s="220" customFormat="1" ht="12.75">
      <c r="A6" s="28" t="s">
        <v>1</v>
      </c>
      <c r="B6" s="25"/>
      <c r="C6" s="258" t="s">
        <v>579</v>
      </c>
      <c r="D6" s="193"/>
      <c r="E6" s="215"/>
      <c r="F6" s="141"/>
      <c r="G6" s="221"/>
      <c r="H6" s="227"/>
      <c r="I6" s="227"/>
      <c r="J6" s="228"/>
      <c r="K6" s="228"/>
      <c r="L6" s="227"/>
      <c r="M6" s="227"/>
      <c r="N6" s="227"/>
      <c r="O6" s="227"/>
      <c r="P6" s="227"/>
      <c r="Q6" s="228"/>
      <c r="R6" s="229"/>
      <c r="S6" s="227"/>
      <c r="T6" s="228"/>
      <c r="U6" s="227"/>
      <c r="V6" s="228"/>
      <c r="W6" s="227"/>
      <c r="X6" s="227"/>
      <c r="Y6" s="230"/>
      <c r="Z6" s="230"/>
      <c r="AA6" s="227"/>
      <c r="AB6" s="228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</row>
    <row r="7" spans="1:42" ht="12.75">
      <c r="A7" s="28" t="s">
        <v>2</v>
      </c>
      <c r="B7" s="25"/>
      <c r="C7" s="258" t="s">
        <v>621</v>
      </c>
      <c r="D7" s="214"/>
      <c r="E7" s="215"/>
      <c r="F7" s="141"/>
      <c r="G7" s="221"/>
      <c r="H7" s="227"/>
      <c r="I7" s="227"/>
      <c r="J7" s="231"/>
      <c r="K7" s="231"/>
      <c r="L7" s="227"/>
      <c r="M7" s="227"/>
      <c r="N7" s="227"/>
      <c r="O7" s="227"/>
      <c r="P7" s="227"/>
      <c r="Q7" s="231"/>
      <c r="R7" s="232"/>
      <c r="S7" s="227"/>
      <c r="T7" s="231"/>
      <c r="U7" s="227"/>
      <c r="V7" s="231"/>
      <c r="W7" s="227"/>
      <c r="X7" s="227"/>
      <c r="Y7" s="233"/>
      <c r="Z7" s="233"/>
      <c r="AA7" s="227"/>
      <c r="AB7" s="231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12.75">
      <c r="A8" s="28" t="s">
        <v>187</v>
      </c>
      <c r="B8" s="29">
        <f>SUM(C8:CP8)</f>
        <v>0</v>
      </c>
      <c r="C8" s="258">
        <v>0</v>
      </c>
      <c r="D8" s="191"/>
      <c r="E8" s="215"/>
      <c r="F8" s="141"/>
      <c r="G8" s="221"/>
      <c r="H8" s="227"/>
      <c r="I8" s="227"/>
      <c r="J8" s="231"/>
      <c r="K8" s="231"/>
      <c r="L8" s="227"/>
      <c r="M8" s="227"/>
      <c r="N8" s="227"/>
      <c r="O8" s="227"/>
      <c r="P8" s="227"/>
      <c r="Q8" s="231"/>
      <c r="R8" s="234"/>
      <c r="S8" s="227"/>
      <c r="T8" s="231"/>
      <c r="U8" s="227"/>
      <c r="V8" s="231"/>
      <c r="W8" s="227"/>
      <c r="X8" s="227"/>
      <c r="Y8" s="235"/>
      <c r="Z8" s="235"/>
      <c r="AA8" s="227"/>
      <c r="AB8" s="231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12.75">
      <c r="A9" s="28" t="s">
        <v>188</v>
      </c>
      <c r="B9" s="29">
        <f>SUM(C9:CP9)</f>
        <v>0</v>
      </c>
      <c r="C9" s="258">
        <v>0</v>
      </c>
      <c r="D9" s="191"/>
      <c r="E9" s="215"/>
      <c r="F9" s="141"/>
      <c r="G9" s="221"/>
      <c r="H9" s="227"/>
      <c r="I9" s="227"/>
      <c r="J9" s="231"/>
      <c r="K9" s="231"/>
      <c r="L9" s="227"/>
      <c r="M9" s="227"/>
      <c r="N9" s="227"/>
      <c r="O9" s="227"/>
      <c r="P9" s="227"/>
      <c r="Q9" s="231"/>
      <c r="R9" s="234"/>
      <c r="S9" s="227"/>
      <c r="T9" s="231"/>
      <c r="U9" s="227"/>
      <c r="V9" s="231"/>
      <c r="W9" s="227"/>
      <c r="X9" s="227"/>
      <c r="Y9" s="235"/>
      <c r="Z9" s="235"/>
      <c r="AA9" s="227"/>
      <c r="AB9" s="23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12.75">
      <c r="A10" s="28" t="s">
        <v>189</v>
      </c>
      <c r="B10" s="29">
        <f>SUM(C10:CP10)</f>
        <v>0</v>
      </c>
      <c r="C10" s="258">
        <v>0</v>
      </c>
      <c r="D10" s="191"/>
      <c r="E10" s="215"/>
      <c r="F10" s="141"/>
      <c r="G10" s="221"/>
      <c r="H10" s="227"/>
      <c r="I10" s="227"/>
      <c r="J10" s="231"/>
      <c r="K10" s="231"/>
      <c r="L10" s="227"/>
      <c r="M10" s="227"/>
      <c r="N10" s="227"/>
      <c r="O10" s="227"/>
      <c r="P10" s="227"/>
      <c r="Q10" s="231"/>
      <c r="R10" s="234"/>
      <c r="S10" s="227"/>
      <c r="T10" s="231"/>
      <c r="U10" s="227"/>
      <c r="V10" s="231"/>
      <c r="W10" s="227"/>
      <c r="X10" s="227"/>
      <c r="Y10" s="235"/>
      <c r="Z10" s="235"/>
      <c r="AA10" s="227"/>
      <c r="AB10" s="231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12.75">
      <c r="A11" s="28" t="s">
        <v>190</v>
      </c>
      <c r="B11" s="29">
        <f>SUM(C11:CP11)</f>
        <v>0</v>
      </c>
      <c r="C11" s="258">
        <v>0</v>
      </c>
      <c r="D11" s="191"/>
      <c r="E11" s="215"/>
      <c r="F11" s="141"/>
      <c r="G11" s="221"/>
      <c r="H11" s="227"/>
      <c r="I11" s="227"/>
      <c r="J11" s="231"/>
      <c r="K11" s="231"/>
      <c r="L11" s="227"/>
      <c r="M11" s="227"/>
      <c r="N11" s="227"/>
      <c r="O11" s="227"/>
      <c r="P11" s="227"/>
      <c r="Q11" s="231"/>
      <c r="R11" s="234"/>
      <c r="S11" s="227"/>
      <c r="T11" s="231"/>
      <c r="U11" s="227"/>
      <c r="V11" s="231"/>
      <c r="W11" s="227"/>
      <c r="X11" s="227"/>
      <c r="Y11" s="235"/>
      <c r="Z11" s="235"/>
      <c r="AA11" s="227"/>
      <c r="AB11" s="231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12.75">
      <c r="A12" s="28" t="s">
        <v>191</v>
      </c>
      <c r="B12" s="29">
        <f>SUM(C12:CP12)</f>
        <v>0</v>
      </c>
      <c r="C12" s="258">
        <v>0</v>
      </c>
      <c r="D12" s="191"/>
      <c r="E12" s="215"/>
      <c r="F12" s="141"/>
      <c r="G12" s="221"/>
      <c r="H12" s="227"/>
      <c r="I12" s="227"/>
      <c r="J12" s="231"/>
      <c r="K12" s="231"/>
      <c r="L12" s="227"/>
      <c r="M12" s="227"/>
      <c r="N12" s="227"/>
      <c r="O12" s="227"/>
      <c r="P12" s="227"/>
      <c r="Q12" s="231"/>
      <c r="R12" s="234"/>
      <c r="S12" s="227"/>
      <c r="T12" s="231"/>
      <c r="U12" s="227"/>
      <c r="V12" s="231"/>
      <c r="W12" s="227"/>
      <c r="X12" s="227"/>
      <c r="Y12" s="235"/>
      <c r="Z12" s="235"/>
      <c r="AA12" s="227"/>
      <c r="AB12" s="23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12.75">
      <c r="A13" s="279" t="s">
        <v>192</v>
      </c>
      <c r="B13" s="280">
        <v>1</v>
      </c>
      <c r="C13" s="281">
        <v>1</v>
      </c>
      <c r="D13" s="141"/>
      <c r="E13" s="215"/>
      <c r="F13" s="141"/>
      <c r="G13" s="221"/>
      <c r="H13" s="227"/>
      <c r="I13" s="227"/>
      <c r="J13" s="231"/>
      <c r="K13" s="231"/>
      <c r="L13" s="227"/>
      <c r="M13" s="227"/>
      <c r="N13" s="227"/>
      <c r="O13" s="227"/>
      <c r="P13" s="227"/>
      <c r="Q13" s="231"/>
      <c r="R13" s="234"/>
      <c r="S13" s="227"/>
      <c r="T13" s="231"/>
      <c r="U13" s="227"/>
      <c r="V13" s="231"/>
      <c r="W13" s="227"/>
      <c r="X13" s="227"/>
      <c r="Y13" s="227"/>
      <c r="Z13" s="227"/>
      <c r="AA13" s="227"/>
      <c r="AB13" s="231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12.75">
      <c r="A14" s="28" t="s">
        <v>193</v>
      </c>
      <c r="B14" s="29">
        <f aca="true" t="shared" si="0" ref="B14:B21">SUM(C14:CP14)</f>
        <v>1</v>
      </c>
      <c r="C14" s="258">
        <v>1</v>
      </c>
      <c r="D14" s="191"/>
      <c r="E14" s="215"/>
      <c r="F14" s="141"/>
      <c r="G14" s="221"/>
      <c r="H14" s="227"/>
      <c r="I14" s="227"/>
      <c r="J14" s="231"/>
      <c r="K14" s="231"/>
      <c r="L14" s="227"/>
      <c r="M14" s="227"/>
      <c r="N14" s="227"/>
      <c r="O14" s="227"/>
      <c r="P14" s="227"/>
      <c r="Q14" s="231"/>
      <c r="R14" s="234"/>
      <c r="S14" s="227"/>
      <c r="T14" s="231"/>
      <c r="U14" s="227"/>
      <c r="V14" s="231"/>
      <c r="W14" s="227"/>
      <c r="X14" s="227"/>
      <c r="Y14" s="235"/>
      <c r="Z14" s="235"/>
      <c r="AA14" s="227"/>
      <c r="AB14" s="23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12.75">
      <c r="A15" s="28" t="s">
        <v>194</v>
      </c>
      <c r="B15" s="29">
        <f t="shared" si="0"/>
        <v>0</v>
      </c>
      <c r="C15" s="258">
        <v>0</v>
      </c>
      <c r="D15" s="191"/>
      <c r="E15" s="215"/>
      <c r="F15" s="141"/>
      <c r="G15" s="221"/>
      <c r="H15" s="227"/>
      <c r="I15" s="227"/>
      <c r="J15" s="231"/>
      <c r="K15" s="231"/>
      <c r="L15" s="227"/>
      <c r="M15" s="227"/>
      <c r="N15" s="227"/>
      <c r="O15" s="227"/>
      <c r="P15" s="227"/>
      <c r="Q15" s="231"/>
      <c r="R15" s="234"/>
      <c r="S15" s="227"/>
      <c r="T15" s="231"/>
      <c r="U15" s="227"/>
      <c r="V15" s="231"/>
      <c r="W15" s="227"/>
      <c r="X15" s="227"/>
      <c r="Y15" s="235"/>
      <c r="Z15" s="235"/>
      <c r="AA15" s="227"/>
      <c r="AB15" s="231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12.75">
      <c r="A16" s="28" t="s">
        <v>195</v>
      </c>
      <c r="B16" s="29">
        <f t="shared" si="0"/>
        <v>0</v>
      </c>
      <c r="C16" s="258">
        <v>0</v>
      </c>
      <c r="D16" s="191"/>
      <c r="E16" s="215"/>
      <c r="F16" s="141"/>
      <c r="G16" s="221"/>
      <c r="H16" s="227"/>
      <c r="I16" s="227"/>
      <c r="J16" s="231"/>
      <c r="K16" s="231"/>
      <c r="L16" s="227"/>
      <c r="M16" s="227"/>
      <c r="N16" s="227"/>
      <c r="O16" s="227"/>
      <c r="P16" s="227"/>
      <c r="Q16" s="231"/>
      <c r="R16" s="234"/>
      <c r="S16" s="227"/>
      <c r="T16" s="231"/>
      <c r="U16" s="227"/>
      <c r="V16" s="231"/>
      <c r="W16" s="227"/>
      <c r="X16" s="227"/>
      <c r="Y16" s="235"/>
      <c r="Z16" s="235"/>
      <c r="AA16" s="227"/>
      <c r="AB16" s="231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12.75">
      <c r="A17" s="28" t="s">
        <v>196</v>
      </c>
      <c r="B17" s="29">
        <f t="shared" si="0"/>
        <v>0</v>
      </c>
      <c r="C17" s="258">
        <v>0</v>
      </c>
      <c r="D17" s="191"/>
      <c r="E17" s="215"/>
      <c r="F17" s="141"/>
      <c r="G17" s="221"/>
      <c r="H17" s="227"/>
      <c r="I17" s="227"/>
      <c r="J17" s="231"/>
      <c r="K17" s="231"/>
      <c r="L17" s="227"/>
      <c r="M17" s="227"/>
      <c r="N17" s="227"/>
      <c r="O17" s="227"/>
      <c r="P17" s="227"/>
      <c r="Q17" s="231"/>
      <c r="R17" s="234"/>
      <c r="S17" s="227"/>
      <c r="T17" s="231"/>
      <c r="U17" s="227"/>
      <c r="V17" s="231"/>
      <c r="W17" s="227"/>
      <c r="X17" s="227"/>
      <c r="Y17" s="235"/>
      <c r="Z17" s="235"/>
      <c r="AA17" s="227"/>
      <c r="AB17" s="231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12.75">
      <c r="A18" s="28" t="s">
        <v>197</v>
      </c>
      <c r="B18" s="29">
        <f t="shared" si="0"/>
        <v>0</v>
      </c>
      <c r="C18" s="258">
        <v>0</v>
      </c>
      <c r="D18" s="191"/>
      <c r="E18" s="215"/>
      <c r="F18" s="141"/>
      <c r="G18" s="221"/>
      <c r="H18" s="227"/>
      <c r="I18" s="227"/>
      <c r="J18" s="231"/>
      <c r="K18" s="231"/>
      <c r="L18" s="227"/>
      <c r="M18" s="227"/>
      <c r="N18" s="227"/>
      <c r="O18" s="227"/>
      <c r="P18" s="227"/>
      <c r="Q18" s="231"/>
      <c r="R18" s="234"/>
      <c r="S18" s="227"/>
      <c r="T18" s="231"/>
      <c r="U18" s="227"/>
      <c r="V18" s="231"/>
      <c r="W18" s="227"/>
      <c r="X18" s="227"/>
      <c r="Y18" s="235"/>
      <c r="Z18" s="235"/>
      <c r="AA18" s="227"/>
      <c r="AB18" s="231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ht="12.75">
      <c r="A19" s="28" t="s">
        <v>539</v>
      </c>
      <c r="B19" s="29">
        <f t="shared" si="0"/>
        <v>0</v>
      </c>
      <c r="C19" s="258">
        <v>0</v>
      </c>
      <c r="D19" s="191"/>
      <c r="E19" s="215"/>
      <c r="F19" s="141"/>
      <c r="G19" s="221"/>
      <c r="H19" s="227"/>
      <c r="I19" s="227"/>
      <c r="J19" s="231"/>
      <c r="K19" s="231"/>
      <c r="L19" s="227"/>
      <c r="M19" s="227"/>
      <c r="N19" s="227"/>
      <c r="O19" s="227"/>
      <c r="P19" s="227"/>
      <c r="Q19" s="231"/>
      <c r="R19" s="234"/>
      <c r="S19" s="227"/>
      <c r="T19" s="231"/>
      <c r="U19" s="227"/>
      <c r="V19" s="231"/>
      <c r="W19" s="227"/>
      <c r="X19" s="227"/>
      <c r="Y19" s="235"/>
      <c r="Z19" s="235"/>
      <c r="AA19" s="227"/>
      <c r="AB19" s="23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2" ht="12.75">
      <c r="A20" s="28" t="s">
        <v>198</v>
      </c>
      <c r="B20" s="29">
        <f t="shared" si="0"/>
        <v>0</v>
      </c>
      <c r="C20" s="258">
        <v>0</v>
      </c>
      <c r="D20" s="191"/>
      <c r="E20" s="215"/>
      <c r="F20" s="141"/>
      <c r="G20" s="221"/>
      <c r="H20" s="227"/>
      <c r="I20" s="227"/>
      <c r="J20" s="231"/>
      <c r="K20" s="231"/>
      <c r="L20" s="227"/>
      <c r="M20" s="227"/>
      <c r="N20" s="227"/>
      <c r="O20" s="227"/>
      <c r="P20" s="227"/>
      <c r="Q20" s="231"/>
      <c r="R20" s="234"/>
      <c r="S20" s="227"/>
      <c r="T20" s="231"/>
      <c r="U20" s="227"/>
      <c r="V20" s="231"/>
      <c r="W20" s="227"/>
      <c r="X20" s="227"/>
      <c r="Y20" s="235"/>
      <c r="Z20" s="235"/>
      <c r="AA20" s="227"/>
      <c r="AB20" s="23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2" ht="12.75">
      <c r="A21" s="28" t="s">
        <v>199</v>
      </c>
      <c r="B21" s="29">
        <f t="shared" si="0"/>
        <v>0</v>
      </c>
      <c r="C21" s="258">
        <v>0</v>
      </c>
      <c r="D21" s="191"/>
      <c r="E21" s="215"/>
      <c r="F21" s="141"/>
      <c r="G21" s="221"/>
      <c r="H21" s="227"/>
      <c r="I21" s="227"/>
      <c r="J21" s="231"/>
      <c r="K21" s="231"/>
      <c r="L21" s="227"/>
      <c r="M21" s="227"/>
      <c r="N21" s="227"/>
      <c r="O21" s="227"/>
      <c r="P21" s="227"/>
      <c r="Q21" s="231"/>
      <c r="R21" s="234"/>
      <c r="S21" s="227"/>
      <c r="T21" s="231"/>
      <c r="U21" s="227"/>
      <c r="V21" s="231"/>
      <c r="W21" s="227"/>
      <c r="X21" s="227"/>
      <c r="Y21" s="235"/>
      <c r="Z21" s="235"/>
      <c r="AA21" s="227"/>
      <c r="AB21" s="23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94" ht="14.25" customHeight="1">
      <c r="A22" s="26" t="s">
        <v>5</v>
      </c>
      <c r="B22" s="27"/>
      <c r="C22" s="260"/>
      <c r="D22" s="216"/>
      <c r="E22" s="217"/>
      <c r="F22" s="216"/>
      <c r="G22" s="222"/>
      <c r="H22" s="236"/>
      <c r="I22" s="236"/>
      <c r="J22" s="237"/>
      <c r="K22" s="237"/>
      <c r="L22" s="236"/>
      <c r="M22" s="236"/>
      <c r="N22" s="238"/>
      <c r="O22" s="236"/>
      <c r="P22" s="236"/>
      <c r="Q22" s="239"/>
      <c r="R22" s="240"/>
      <c r="S22" s="236"/>
      <c r="T22" s="239"/>
      <c r="U22" s="238"/>
      <c r="V22" s="239"/>
      <c r="W22" s="236"/>
      <c r="X22" s="236"/>
      <c r="Y22" s="236"/>
      <c r="Z22" s="236"/>
      <c r="AA22" s="236"/>
      <c r="AB22" s="239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30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</row>
    <row r="23" spans="1:42" ht="12.75">
      <c r="A23" s="28" t="s">
        <v>200</v>
      </c>
      <c r="B23" s="29">
        <f>SUM(C23:CP23)</f>
        <v>1080</v>
      </c>
      <c r="C23" s="258">
        <v>1080</v>
      </c>
      <c r="D23" s="191"/>
      <c r="E23" s="215"/>
      <c r="F23" s="141"/>
      <c r="G23" s="221"/>
      <c r="H23" s="227"/>
      <c r="I23" s="227"/>
      <c r="J23" s="231"/>
      <c r="K23" s="231"/>
      <c r="L23" s="227"/>
      <c r="M23" s="227"/>
      <c r="N23" s="227"/>
      <c r="O23" s="227"/>
      <c r="P23" s="227"/>
      <c r="Q23" s="231"/>
      <c r="R23" s="234"/>
      <c r="S23" s="227"/>
      <c r="T23" s="231"/>
      <c r="U23" s="227"/>
      <c r="V23" s="231"/>
      <c r="W23" s="227"/>
      <c r="X23" s="227"/>
      <c r="Y23" s="235"/>
      <c r="Z23" s="235"/>
      <c r="AA23" s="227"/>
      <c r="AB23" s="231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94" ht="14.25" customHeight="1">
      <c r="A24" s="26" t="s">
        <v>201</v>
      </c>
      <c r="B24" s="27"/>
      <c r="C24" s="260"/>
      <c r="D24" s="218"/>
      <c r="E24" s="217"/>
      <c r="F24" s="218"/>
      <c r="G24" s="217"/>
      <c r="H24" s="236"/>
      <c r="I24" s="236"/>
      <c r="J24" s="237"/>
      <c r="K24" s="237"/>
      <c r="L24" s="236"/>
      <c r="M24" s="236"/>
      <c r="N24" s="238"/>
      <c r="O24" s="236"/>
      <c r="P24" s="236"/>
      <c r="Q24" s="239"/>
      <c r="R24" s="240"/>
      <c r="S24" s="236"/>
      <c r="T24" s="239"/>
      <c r="U24" s="238"/>
      <c r="V24" s="239"/>
      <c r="W24" s="236"/>
      <c r="X24" s="236"/>
      <c r="Y24" s="236"/>
      <c r="Z24" s="236"/>
      <c r="AA24" s="236"/>
      <c r="AB24" s="239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3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</row>
    <row r="25" spans="1:42" ht="12.75">
      <c r="A25" s="28" t="s">
        <v>202</v>
      </c>
      <c r="B25" s="29">
        <f>SUM(C25:CP25)</f>
        <v>8</v>
      </c>
      <c r="C25" s="258">
        <v>8</v>
      </c>
      <c r="D25" s="191"/>
      <c r="E25" s="215"/>
      <c r="F25" s="141"/>
      <c r="G25" s="221"/>
      <c r="H25" s="227"/>
      <c r="I25" s="227"/>
      <c r="J25" s="231"/>
      <c r="K25" s="231"/>
      <c r="L25" s="227"/>
      <c r="M25" s="227"/>
      <c r="N25" s="227"/>
      <c r="O25" s="227"/>
      <c r="P25" s="227"/>
      <c r="Q25" s="231"/>
      <c r="R25" s="234"/>
      <c r="S25" s="227"/>
      <c r="T25" s="231"/>
      <c r="U25" s="227"/>
      <c r="V25" s="231"/>
      <c r="W25" s="25"/>
      <c r="X25" s="227"/>
      <c r="Y25" s="235"/>
      <c r="Z25" s="235"/>
      <c r="AA25" s="227"/>
      <c r="AB25" s="231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2" ht="12.75">
      <c r="A26" s="28" t="s">
        <v>28</v>
      </c>
      <c r="B26" s="29">
        <f>SUM(C26:CP26)</f>
        <v>10</v>
      </c>
      <c r="C26" s="258">
        <v>10</v>
      </c>
      <c r="D26" s="191"/>
      <c r="E26" s="215"/>
      <c r="F26" s="141"/>
      <c r="G26" s="221"/>
      <c r="H26" s="227"/>
      <c r="I26" s="227"/>
      <c r="J26" s="231"/>
      <c r="K26" s="231"/>
      <c r="L26" s="227"/>
      <c r="M26" s="227"/>
      <c r="N26" s="227"/>
      <c r="O26" s="227"/>
      <c r="P26" s="227"/>
      <c r="Q26" s="231"/>
      <c r="R26" s="234"/>
      <c r="S26" s="227"/>
      <c r="T26" s="231"/>
      <c r="U26" s="227"/>
      <c r="V26" s="231"/>
      <c r="W26" s="25"/>
      <c r="X26" s="227"/>
      <c r="Y26" s="235"/>
      <c r="Z26" s="235"/>
      <c r="AA26" s="227"/>
      <c r="AB26" s="231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</row>
    <row r="27" spans="1:94" ht="30.75" customHeight="1">
      <c r="A27" s="26" t="s">
        <v>203</v>
      </c>
      <c r="B27" s="27"/>
      <c r="C27" s="260"/>
      <c r="D27" s="218"/>
      <c r="E27" s="217"/>
      <c r="F27" s="218"/>
      <c r="G27" s="217"/>
      <c r="H27" s="236"/>
      <c r="I27" s="236"/>
      <c r="J27" s="237"/>
      <c r="K27" s="237"/>
      <c r="L27" s="236"/>
      <c r="M27" s="236"/>
      <c r="N27" s="238"/>
      <c r="O27" s="236"/>
      <c r="P27" s="236"/>
      <c r="Q27" s="239"/>
      <c r="R27" s="240"/>
      <c r="S27" s="236"/>
      <c r="T27" s="239"/>
      <c r="U27" s="238"/>
      <c r="V27" s="239"/>
      <c r="W27" s="236"/>
      <c r="X27" s="236"/>
      <c r="Y27" s="236"/>
      <c r="Z27" s="236"/>
      <c r="AA27" s="236"/>
      <c r="AB27" s="239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30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</row>
    <row r="28" spans="1:42" ht="12.75">
      <c r="A28" s="28" t="s">
        <v>204</v>
      </c>
      <c r="B28" s="29">
        <f>SUM(C28:CP28)</f>
        <v>260</v>
      </c>
      <c r="C28" s="258">
        <v>260</v>
      </c>
      <c r="D28" s="191"/>
      <c r="E28" s="215"/>
      <c r="F28" s="141"/>
      <c r="G28" s="223"/>
      <c r="H28" s="241"/>
      <c r="I28" s="227"/>
      <c r="J28" s="231"/>
      <c r="K28" s="231"/>
      <c r="L28" s="227"/>
      <c r="M28" s="227"/>
      <c r="N28" s="227"/>
      <c r="O28" s="227"/>
      <c r="P28" s="227"/>
      <c r="Q28" s="231"/>
      <c r="R28" s="234"/>
      <c r="S28" s="227"/>
      <c r="T28" s="231"/>
      <c r="U28" s="227"/>
      <c r="V28" s="231"/>
      <c r="W28" s="227"/>
      <c r="X28" s="227"/>
      <c r="Y28" s="235"/>
      <c r="Z28" s="235"/>
      <c r="AA28" s="227"/>
      <c r="AB28" s="231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</row>
    <row r="29" spans="1:42" ht="12.75">
      <c r="A29" s="1" t="s">
        <v>205</v>
      </c>
      <c r="B29" s="29"/>
      <c r="C29" s="258"/>
      <c r="D29" s="141"/>
      <c r="E29" s="215"/>
      <c r="F29" s="141"/>
      <c r="G29" s="221"/>
      <c r="H29" s="227"/>
      <c r="I29" s="227"/>
      <c r="J29" s="231"/>
      <c r="K29" s="231"/>
      <c r="L29" s="227"/>
      <c r="M29" s="227"/>
      <c r="N29" s="227"/>
      <c r="O29" s="227"/>
      <c r="P29" s="227"/>
      <c r="Q29" s="231"/>
      <c r="R29" s="234"/>
      <c r="S29" s="227"/>
      <c r="T29" s="231"/>
      <c r="U29" s="227"/>
      <c r="V29" s="231"/>
      <c r="W29" s="227"/>
      <c r="X29" s="227"/>
      <c r="Y29" s="227"/>
      <c r="Z29" s="227"/>
      <c r="AA29" s="227"/>
      <c r="AB29" s="231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2" ht="12.75">
      <c r="A30" s="28" t="s">
        <v>206</v>
      </c>
      <c r="B30" s="29">
        <f aca="true" t="shared" si="1" ref="B30:B39">SUM(C30:CP30)</f>
        <v>1</v>
      </c>
      <c r="C30" s="258">
        <v>1</v>
      </c>
      <c r="D30" s="191"/>
      <c r="E30" s="215"/>
      <c r="F30" s="141"/>
      <c r="G30" s="221"/>
      <c r="H30" s="227"/>
      <c r="I30" s="227"/>
      <c r="J30" s="231"/>
      <c r="K30" s="231"/>
      <c r="L30" s="227"/>
      <c r="M30" s="227"/>
      <c r="N30" s="227"/>
      <c r="O30" s="227"/>
      <c r="P30" s="227"/>
      <c r="Q30" s="231"/>
      <c r="R30" s="234"/>
      <c r="S30" s="227"/>
      <c r="T30" s="231"/>
      <c r="U30" s="227"/>
      <c r="V30" s="231"/>
      <c r="W30" s="227"/>
      <c r="X30" s="227"/>
      <c r="Y30" s="235"/>
      <c r="Z30" s="235"/>
      <c r="AA30" s="227"/>
      <c r="AB30" s="231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.75">
      <c r="A31" s="28" t="s">
        <v>207</v>
      </c>
      <c r="B31" s="29">
        <f t="shared" si="1"/>
        <v>1</v>
      </c>
      <c r="C31" s="258">
        <v>1</v>
      </c>
      <c r="D31" s="191"/>
      <c r="E31" s="215"/>
      <c r="F31" s="141"/>
      <c r="G31" s="221"/>
      <c r="H31" s="227"/>
      <c r="I31" s="227"/>
      <c r="J31" s="231"/>
      <c r="K31" s="231"/>
      <c r="L31" s="227"/>
      <c r="M31" s="227"/>
      <c r="N31" s="227"/>
      <c r="O31" s="227"/>
      <c r="P31" s="227"/>
      <c r="Q31" s="231"/>
      <c r="R31" s="234"/>
      <c r="S31" s="227"/>
      <c r="T31" s="231"/>
      <c r="U31" s="227"/>
      <c r="V31" s="231"/>
      <c r="W31" s="227"/>
      <c r="X31" s="227"/>
      <c r="Y31" s="235"/>
      <c r="Z31" s="235"/>
      <c r="AA31" s="227"/>
      <c r="AB31" s="231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.75">
      <c r="A32" s="28" t="s">
        <v>208</v>
      </c>
      <c r="B32" s="29">
        <f t="shared" si="1"/>
        <v>1</v>
      </c>
      <c r="C32" s="258">
        <v>1</v>
      </c>
      <c r="D32" s="191"/>
      <c r="E32" s="215"/>
      <c r="F32" s="141"/>
      <c r="G32" s="221"/>
      <c r="H32" s="227"/>
      <c r="I32" s="227"/>
      <c r="J32" s="231"/>
      <c r="K32" s="231"/>
      <c r="L32" s="227"/>
      <c r="M32" s="227"/>
      <c r="N32" s="227"/>
      <c r="O32" s="227"/>
      <c r="P32" s="227"/>
      <c r="Q32" s="231"/>
      <c r="R32" s="234"/>
      <c r="S32" s="227"/>
      <c r="T32" s="231"/>
      <c r="U32" s="227"/>
      <c r="V32" s="231"/>
      <c r="W32" s="227"/>
      <c r="X32" s="227"/>
      <c r="Y32" s="235"/>
      <c r="Z32" s="235"/>
      <c r="AA32" s="227"/>
      <c r="AB32" s="231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2.75">
      <c r="A33" s="28" t="s">
        <v>209</v>
      </c>
      <c r="B33" s="29">
        <f t="shared" si="1"/>
        <v>0</v>
      </c>
      <c r="C33" s="258">
        <v>0</v>
      </c>
      <c r="D33" s="191"/>
      <c r="E33" s="215"/>
      <c r="F33" s="141"/>
      <c r="G33" s="221"/>
      <c r="H33" s="227"/>
      <c r="I33" s="227"/>
      <c r="J33" s="231"/>
      <c r="K33" s="231"/>
      <c r="L33" s="227"/>
      <c r="M33" s="227"/>
      <c r="N33" s="227"/>
      <c r="O33" s="227"/>
      <c r="P33" s="227"/>
      <c r="Q33" s="231"/>
      <c r="R33" s="234"/>
      <c r="S33" s="227"/>
      <c r="T33" s="231"/>
      <c r="U33" s="227"/>
      <c r="V33" s="231"/>
      <c r="W33" s="227"/>
      <c r="X33" s="227"/>
      <c r="Y33" s="235"/>
      <c r="Z33" s="235"/>
      <c r="AA33" s="227"/>
      <c r="AB33" s="231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2.75">
      <c r="A34" s="28" t="s">
        <v>210</v>
      </c>
      <c r="B34" s="29">
        <f t="shared" si="1"/>
        <v>0</v>
      </c>
      <c r="C34" s="258">
        <v>0</v>
      </c>
      <c r="D34" s="191"/>
      <c r="E34" s="215"/>
      <c r="F34" s="141"/>
      <c r="G34" s="221"/>
      <c r="H34" s="227"/>
      <c r="I34" s="227"/>
      <c r="J34" s="231"/>
      <c r="K34" s="231"/>
      <c r="L34" s="227"/>
      <c r="M34" s="227"/>
      <c r="N34" s="227"/>
      <c r="O34" s="227"/>
      <c r="P34" s="227"/>
      <c r="Q34" s="231"/>
      <c r="R34" s="234"/>
      <c r="S34" s="227"/>
      <c r="T34" s="231"/>
      <c r="U34" s="227"/>
      <c r="V34" s="231"/>
      <c r="W34" s="227"/>
      <c r="X34" s="227"/>
      <c r="Y34" s="235"/>
      <c r="Z34" s="235"/>
      <c r="AA34" s="227"/>
      <c r="AB34" s="231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2.75">
      <c r="A35" s="28" t="s">
        <v>211</v>
      </c>
      <c r="B35" s="29">
        <f t="shared" si="1"/>
        <v>1</v>
      </c>
      <c r="C35" s="258">
        <v>1</v>
      </c>
      <c r="D35" s="191"/>
      <c r="E35" s="215"/>
      <c r="F35" s="141"/>
      <c r="G35" s="221"/>
      <c r="H35" s="227"/>
      <c r="I35" s="227"/>
      <c r="J35" s="231"/>
      <c r="K35" s="231"/>
      <c r="L35" s="227"/>
      <c r="M35" s="227"/>
      <c r="N35" s="227"/>
      <c r="O35" s="227"/>
      <c r="P35" s="227"/>
      <c r="Q35" s="231"/>
      <c r="R35" s="234"/>
      <c r="S35" s="227"/>
      <c r="T35" s="231"/>
      <c r="U35" s="227"/>
      <c r="V35" s="231"/>
      <c r="W35" s="227"/>
      <c r="X35" s="227"/>
      <c r="Y35" s="235"/>
      <c r="Z35" s="235"/>
      <c r="AA35" s="227"/>
      <c r="AB35" s="231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2.75">
      <c r="A36" s="28" t="s">
        <v>212</v>
      </c>
      <c r="B36" s="29">
        <f t="shared" si="1"/>
        <v>0</v>
      </c>
      <c r="C36" s="258">
        <v>0</v>
      </c>
      <c r="D36" s="191"/>
      <c r="E36" s="215"/>
      <c r="F36" s="141"/>
      <c r="G36" s="221"/>
      <c r="H36" s="227"/>
      <c r="I36" s="227"/>
      <c r="J36" s="231"/>
      <c r="K36" s="231"/>
      <c r="L36" s="227"/>
      <c r="M36" s="227"/>
      <c r="N36" s="227"/>
      <c r="O36" s="227"/>
      <c r="P36" s="227"/>
      <c r="Q36" s="231"/>
      <c r="R36" s="234"/>
      <c r="S36" s="227"/>
      <c r="T36" s="231"/>
      <c r="U36" s="227"/>
      <c r="V36" s="231"/>
      <c r="W36" s="227"/>
      <c r="X36" s="227"/>
      <c r="Y36" s="235"/>
      <c r="Z36" s="235"/>
      <c r="AA36" s="227"/>
      <c r="AB36" s="231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2.75">
      <c r="A37" s="28" t="s">
        <v>213</v>
      </c>
      <c r="B37" s="29">
        <f t="shared" si="1"/>
        <v>0</v>
      </c>
      <c r="C37" s="258">
        <v>0</v>
      </c>
      <c r="D37" s="191"/>
      <c r="E37" s="215"/>
      <c r="F37" s="141"/>
      <c r="G37" s="221"/>
      <c r="H37" s="227"/>
      <c r="I37" s="227"/>
      <c r="J37" s="231"/>
      <c r="K37" s="231"/>
      <c r="L37" s="227"/>
      <c r="M37" s="227"/>
      <c r="N37" s="227"/>
      <c r="O37" s="227"/>
      <c r="P37" s="227"/>
      <c r="Q37" s="231"/>
      <c r="R37" s="234"/>
      <c r="S37" s="227"/>
      <c r="T37" s="231"/>
      <c r="U37" s="227"/>
      <c r="V37" s="231"/>
      <c r="W37" s="227"/>
      <c r="X37" s="227"/>
      <c r="Y37" s="235"/>
      <c r="Z37" s="235"/>
      <c r="AA37" s="227"/>
      <c r="AB37" s="231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2.75">
      <c r="A38" s="28" t="s">
        <v>214</v>
      </c>
      <c r="B38" s="29">
        <f t="shared" si="1"/>
        <v>6</v>
      </c>
      <c r="C38" s="258">
        <v>6</v>
      </c>
      <c r="D38" s="191"/>
      <c r="E38" s="215"/>
      <c r="F38" s="141"/>
      <c r="G38" s="221"/>
      <c r="H38" s="227"/>
      <c r="I38" s="227"/>
      <c r="J38" s="231"/>
      <c r="K38" s="231"/>
      <c r="L38" s="227"/>
      <c r="M38" s="227"/>
      <c r="N38" s="227"/>
      <c r="O38" s="227"/>
      <c r="P38" s="227"/>
      <c r="Q38" s="231"/>
      <c r="R38" s="234"/>
      <c r="S38" s="227"/>
      <c r="T38" s="231"/>
      <c r="U38" s="227"/>
      <c r="V38" s="231"/>
      <c r="W38" s="227"/>
      <c r="X38" s="227"/>
      <c r="Y38" s="235"/>
      <c r="Z38" s="235"/>
      <c r="AA38" s="227"/>
      <c r="AB38" s="231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2.75">
      <c r="A39" s="28" t="s">
        <v>215</v>
      </c>
      <c r="B39" s="29">
        <f t="shared" si="1"/>
        <v>6</v>
      </c>
      <c r="C39" s="258">
        <v>6</v>
      </c>
      <c r="D39" s="191"/>
      <c r="E39" s="215"/>
      <c r="F39" s="141"/>
      <c r="G39" s="221"/>
      <c r="H39" s="227"/>
      <c r="I39" s="227"/>
      <c r="J39" s="231"/>
      <c r="K39" s="231"/>
      <c r="L39" s="227"/>
      <c r="M39" s="227"/>
      <c r="N39" s="227"/>
      <c r="O39" s="227"/>
      <c r="P39" s="227"/>
      <c r="Q39" s="231"/>
      <c r="R39" s="234"/>
      <c r="S39" s="227"/>
      <c r="T39" s="231"/>
      <c r="U39" s="227"/>
      <c r="V39" s="231"/>
      <c r="W39" s="227"/>
      <c r="X39" s="227"/>
      <c r="Y39" s="235"/>
      <c r="Z39" s="235"/>
      <c r="AA39" s="227"/>
      <c r="AB39" s="231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94" ht="14.25" customHeight="1">
      <c r="A40" s="26" t="s">
        <v>17</v>
      </c>
      <c r="B40" s="27"/>
      <c r="C40" s="260"/>
      <c r="D40" s="218"/>
      <c r="E40" s="217"/>
      <c r="F40" s="218"/>
      <c r="G40" s="217"/>
      <c r="H40" s="236"/>
      <c r="I40" s="236"/>
      <c r="J40" s="237"/>
      <c r="K40" s="237"/>
      <c r="L40" s="236"/>
      <c r="M40" s="236"/>
      <c r="N40" s="238"/>
      <c r="O40" s="236"/>
      <c r="P40" s="236"/>
      <c r="Q40" s="239"/>
      <c r="R40" s="240"/>
      <c r="S40" s="236"/>
      <c r="T40" s="239"/>
      <c r="U40" s="238"/>
      <c r="V40" s="239"/>
      <c r="W40" s="236"/>
      <c r="X40" s="236"/>
      <c r="Y40" s="236"/>
      <c r="Z40" s="236"/>
      <c r="AA40" s="236"/>
      <c r="AB40" s="239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30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</row>
    <row r="41" spans="1:42" ht="12.75">
      <c r="A41" s="28" t="s">
        <v>216</v>
      </c>
      <c r="B41" s="29">
        <f>SUM(C41:CP41)</f>
        <v>287</v>
      </c>
      <c r="C41" s="258">
        <v>287</v>
      </c>
      <c r="D41" s="191"/>
      <c r="E41" s="215"/>
      <c r="F41" s="141"/>
      <c r="G41" s="221"/>
      <c r="H41" s="227"/>
      <c r="I41" s="227"/>
      <c r="J41" s="231"/>
      <c r="K41" s="231"/>
      <c r="L41" s="227"/>
      <c r="M41" s="227"/>
      <c r="N41" s="227"/>
      <c r="O41" s="227"/>
      <c r="P41" s="227"/>
      <c r="Q41" s="231"/>
      <c r="R41" s="234"/>
      <c r="S41" s="227"/>
      <c r="T41" s="231"/>
      <c r="U41" s="227"/>
      <c r="V41" s="231"/>
      <c r="W41" s="227"/>
      <c r="X41" s="227"/>
      <c r="Y41" s="235"/>
      <c r="Z41" s="235"/>
      <c r="AA41" s="227"/>
      <c r="AB41" s="23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2.75">
      <c r="A42" s="1" t="s">
        <v>217</v>
      </c>
      <c r="B42" s="31"/>
      <c r="C42" s="258"/>
      <c r="D42" s="141"/>
      <c r="E42" s="215"/>
      <c r="F42" s="141"/>
      <c r="G42" s="221"/>
      <c r="H42" s="227"/>
      <c r="I42" s="227"/>
      <c r="J42" s="231"/>
      <c r="K42" s="231"/>
      <c r="L42" s="227"/>
      <c r="M42" s="227"/>
      <c r="N42" s="227"/>
      <c r="O42" s="227"/>
      <c r="P42" s="227"/>
      <c r="Q42" s="231"/>
      <c r="R42" s="234"/>
      <c r="S42" s="227"/>
      <c r="T42" s="231"/>
      <c r="U42" s="227"/>
      <c r="V42" s="231"/>
      <c r="W42" s="227"/>
      <c r="X42" s="227"/>
      <c r="Y42" s="227"/>
      <c r="Z42" s="227"/>
      <c r="AA42" s="227"/>
      <c r="AB42" s="231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2.75">
      <c r="A43" s="28" t="s">
        <v>218</v>
      </c>
      <c r="B43" s="29">
        <f>SUM(C43:CP43)</f>
        <v>215</v>
      </c>
      <c r="C43" s="258">
        <v>215</v>
      </c>
      <c r="D43" s="191"/>
      <c r="E43" s="215"/>
      <c r="F43" s="141"/>
      <c r="G43" s="221"/>
      <c r="H43" s="227"/>
      <c r="I43" s="227"/>
      <c r="J43" s="231"/>
      <c r="K43" s="231"/>
      <c r="L43" s="227"/>
      <c r="M43" s="227"/>
      <c r="N43" s="227"/>
      <c r="O43" s="227"/>
      <c r="P43" s="227"/>
      <c r="Q43" s="231"/>
      <c r="R43" s="234"/>
      <c r="S43" s="227"/>
      <c r="T43" s="231"/>
      <c r="U43" s="227"/>
      <c r="V43" s="231"/>
      <c r="W43" s="227"/>
      <c r="X43" s="227"/>
      <c r="Y43" s="235"/>
      <c r="Z43" s="235"/>
      <c r="AA43" s="227"/>
      <c r="AB43" s="231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.75">
      <c r="A44" s="28" t="s">
        <v>219</v>
      </c>
      <c r="B44" s="29">
        <f>SUM(C44:CP44)</f>
        <v>146</v>
      </c>
      <c r="C44" s="258">
        <v>146</v>
      </c>
      <c r="D44" s="191"/>
      <c r="E44" s="215"/>
      <c r="F44" s="141"/>
      <c r="G44" s="221"/>
      <c r="H44" s="227"/>
      <c r="I44" s="227"/>
      <c r="J44" s="231"/>
      <c r="K44" s="231"/>
      <c r="L44" s="227"/>
      <c r="M44" s="227"/>
      <c r="N44" s="227"/>
      <c r="O44" s="227"/>
      <c r="P44" s="227"/>
      <c r="Q44" s="231"/>
      <c r="R44" s="234"/>
      <c r="S44" s="227"/>
      <c r="T44" s="231"/>
      <c r="U44" s="227"/>
      <c r="V44" s="231"/>
      <c r="W44" s="227"/>
      <c r="X44" s="227"/>
      <c r="Y44" s="235"/>
      <c r="Z44" s="235"/>
      <c r="AA44" s="227"/>
      <c r="AB44" s="231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2.75">
      <c r="A45" s="28" t="s">
        <v>220</v>
      </c>
      <c r="B45" s="29">
        <f>SUM(C45:CP45)</f>
        <v>4</v>
      </c>
      <c r="C45" s="258">
        <v>4</v>
      </c>
      <c r="D45" s="191"/>
      <c r="E45" s="215"/>
      <c r="F45" s="141"/>
      <c r="G45" s="221"/>
      <c r="H45" s="227"/>
      <c r="I45" s="227"/>
      <c r="J45" s="231"/>
      <c r="K45" s="231"/>
      <c r="L45" s="227"/>
      <c r="M45" s="227"/>
      <c r="N45" s="227"/>
      <c r="O45" s="227"/>
      <c r="P45" s="227"/>
      <c r="Q45" s="231"/>
      <c r="R45" s="234"/>
      <c r="S45" s="227"/>
      <c r="T45" s="231"/>
      <c r="U45" s="227"/>
      <c r="V45" s="231"/>
      <c r="W45" s="227"/>
      <c r="X45" s="227"/>
      <c r="Y45" s="235"/>
      <c r="Z45" s="235"/>
      <c r="AA45" s="227"/>
      <c r="AB45" s="231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2.75">
      <c r="A46" s="28" t="s">
        <v>221</v>
      </c>
      <c r="B46" s="29">
        <f>SUM(C46:CP46)</f>
        <v>19</v>
      </c>
      <c r="C46" s="258">
        <v>19</v>
      </c>
      <c r="D46" s="191"/>
      <c r="E46" s="215"/>
      <c r="F46" s="141"/>
      <c r="G46" s="221"/>
      <c r="H46" s="227"/>
      <c r="I46" s="227"/>
      <c r="J46" s="231"/>
      <c r="K46" s="231"/>
      <c r="L46" s="227"/>
      <c r="M46" s="227"/>
      <c r="N46" s="227"/>
      <c r="O46" s="227"/>
      <c r="P46" s="227"/>
      <c r="Q46" s="231"/>
      <c r="R46" s="234"/>
      <c r="S46" s="227"/>
      <c r="T46" s="231"/>
      <c r="U46" s="227"/>
      <c r="V46" s="231"/>
      <c r="W46" s="227"/>
      <c r="X46" s="227"/>
      <c r="Y46" s="235"/>
      <c r="Z46" s="235"/>
      <c r="AA46" s="227"/>
      <c r="AB46" s="231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94" ht="14.25" customHeight="1">
      <c r="A47" s="26" t="s">
        <v>222</v>
      </c>
      <c r="B47" s="27"/>
      <c r="C47" s="260"/>
      <c r="D47" s="218"/>
      <c r="E47" s="217"/>
      <c r="F47" s="218"/>
      <c r="G47" s="217"/>
      <c r="H47" s="236"/>
      <c r="I47" s="236"/>
      <c r="J47" s="237"/>
      <c r="K47" s="237"/>
      <c r="L47" s="236"/>
      <c r="M47" s="236"/>
      <c r="N47" s="238"/>
      <c r="O47" s="236"/>
      <c r="P47" s="236"/>
      <c r="Q47" s="239"/>
      <c r="R47" s="240"/>
      <c r="S47" s="236"/>
      <c r="T47" s="239"/>
      <c r="U47" s="238"/>
      <c r="V47" s="239"/>
      <c r="W47" s="236"/>
      <c r="X47" s="236"/>
      <c r="Y47" s="236"/>
      <c r="Z47" s="236"/>
      <c r="AA47" s="236"/>
      <c r="AB47" s="239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30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</row>
    <row r="48" spans="1:42" ht="12.75">
      <c r="A48" s="28" t="s">
        <v>223</v>
      </c>
      <c r="B48" s="29">
        <f>SUM(C48:CP48)</f>
        <v>1759000</v>
      </c>
      <c r="C48" s="258">
        <v>1759000</v>
      </c>
      <c r="D48" s="191"/>
      <c r="E48" s="215"/>
      <c r="F48" s="141"/>
      <c r="G48" s="224"/>
      <c r="H48" s="242"/>
      <c r="I48" s="227"/>
      <c r="J48" s="231"/>
      <c r="K48" s="231"/>
      <c r="L48" s="227"/>
      <c r="M48" s="227"/>
      <c r="N48" s="227"/>
      <c r="O48" s="227"/>
      <c r="P48" s="227"/>
      <c r="Q48" s="231"/>
      <c r="R48" s="234"/>
      <c r="S48" s="243"/>
      <c r="T48" s="231"/>
      <c r="U48" s="227"/>
      <c r="V48" s="231"/>
      <c r="W48" s="227"/>
      <c r="X48" s="227"/>
      <c r="Y48" s="235"/>
      <c r="Z48" s="235"/>
      <c r="AA48" s="227"/>
      <c r="AB48" s="231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2.75">
      <c r="A49" s="28" t="s">
        <v>224</v>
      </c>
      <c r="B49" s="29">
        <f>SUM(C49:CP49)</f>
        <v>3817000</v>
      </c>
      <c r="C49" s="258">
        <v>3817000</v>
      </c>
      <c r="D49" s="191"/>
      <c r="E49" s="215"/>
      <c r="F49" s="141"/>
      <c r="G49" s="224"/>
      <c r="H49" s="242"/>
      <c r="I49" s="227"/>
      <c r="J49" s="231"/>
      <c r="K49" s="231"/>
      <c r="L49" s="227"/>
      <c r="M49" s="227"/>
      <c r="N49" s="227"/>
      <c r="O49" s="227"/>
      <c r="P49" s="227"/>
      <c r="Q49" s="231"/>
      <c r="R49" s="234"/>
      <c r="S49" s="244"/>
      <c r="T49" s="231"/>
      <c r="U49" s="227"/>
      <c r="V49" s="231"/>
      <c r="W49" s="227"/>
      <c r="X49" s="227"/>
      <c r="Y49" s="235"/>
      <c r="Z49" s="235"/>
      <c r="AA49" s="227"/>
      <c r="AB49" s="231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2.75">
      <c r="A50" s="28" t="s">
        <v>225</v>
      </c>
      <c r="B50" s="29">
        <f>SUM(C50:CP50)</f>
        <v>0</v>
      </c>
      <c r="C50" s="258">
        <v>0</v>
      </c>
      <c r="D50" s="191"/>
      <c r="E50" s="215"/>
      <c r="F50" s="141"/>
      <c r="G50" s="224"/>
      <c r="H50" s="227"/>
      <c r="I50" s="227"/>
      <c r="J50" s="231"/>
      <c r="K50" s="231"/>
      <c r="L50" s="227"/>
      <c r="M50" s="227"/>
      <c r="N50" s="227"/>
      <c r="O50" s="227"/>
      <c r="P50" s="227"/>
      <c r="Q50" s="231"/>
      <c r="R50" s="234"/>
      <c r="S50" s="227"/>
      <c r="T50" s="231"/>
      <c r="U50" s="227"/>
      <c r="V50" s="231"/>
      <c r="W50" s="227"/>
      <c r="X50" s="227"/>
      <c r="Y50" s="235"/>
      <c r="Z50" s="235"/>
      <c r="AA50" s="227"/>
      <c r="AB50" s="231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ht="12.75">
      <c r="C51">
        <f>COUNTBLANK(C5:C50)</f>
        <v>8</v>
      </c>
    </row>
    <row r="52" spans="1:2" ht="12.75">
      <c r="A52" s="100" t="s">
        <v>434</v>
      </c>
      <c r="B52" s="99">
        <f>COUNTA(C1:AB1)</f>
        <v>1</v>
      </c>
    </row>
    <row r="54" spans="3:29" ht="12.75">
      <c r="C54">
        <f>IF(C51&gt;9,1,0)</f>
        <v>0</v>
      </c>
      <c r="AC54">
        <f>SUM(C54:AB54)</f>
        <v>0</v>
      </c>
    </row>
  </sheetData>
  <sheetProtection/>
  <dataValidations count="2">
    <dataValidation type="textLength" operator="equal" allowBlank="1" showInputMessage="1" showErrorMessage="1" errorTitle="Редактирование запрещено!" sqref="A51:B54 D51:IV54 C54">
      <formula1>0</formula1>
    </dataValidation>
    <dataValidation type="textLength" operator="equal" allowBlank="1" showInputMessage="1" showErrorMessage="1" errorTitle="Запрет" error="Нельзя редактировать ячейки!" sqref="C51:C53">
      <formula1>0</formula1>
    </dataValidation>
  </dataValidations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2"/>
  <sheetViews>
    <sheetView zoomScalePageLayoutView="0" workbookViewId="0" topLeftCell="A172">
      <selection activeCell="B211" sqref="B211"/>
    </sheetView>
  </sheetViews>
  <sheetFormatPr defaultColWidth="9.140625" defaultRowHeight="12.75"/>
  <cols>
    <col min="2" max="2" width="96.28125" style="0" bestFit="1" customWidth="1"/>
    <col min="3" max="3" width="9.140625" style="33" customWidth="1"/>
  </cols>
  <sheetData>
    <row r="1" spans="1:3" ht="15">
      <c r="A1" s="32" t="s">
        <v>158</v>
      </c>
      <c r="B1" s="32" t="s">
        <v>226</v>
      </c>
      <c r="C1" s="32" t="s">
        <v>227</v>
      </c>
    </row>
    <row r="2" spans="1:2" ht="12.75">
      <c r="A2" s="33"/>
      <c r="B2" s="34"/>
    </row>
    <row r="3" spans="1:3" ht="25.5">
      <c r="A3" s="35">
        <v>1</v>
      </c>
      <c r="B3" s="36" t="s">
        <v>228</v>
      </c>
      <c r="C3" s="41">
        <v>281</v>
      </c>
    </row>
    <row r="4" spans="1:3" ht="51">
      <c r="A4" s="35">
        <v>2</v>
      </c>
      <c r="B4" s="36" t="s">
        <v>229</v>
      </c>
      <c r="C4" s="41">
        <v>922</v>
      </c>
    </row>
    <row r="5" spans="1:3" ht="25.5">
      <c r="A5" s="35">
        <v>3</v>
      </c>
      <c r="B5" s="36" t="s">
        <v>230</v>
      </c>
      <c r="C5" s="41">
        <v>0</v>
      </c>
    </row>
    <row r="6" spans="1:3" ht="25.5">
      <c r="A6" s="35">
        <v>4</v>
      </c>
      <c r="B6" s="36" t="s">
        <v>231</v>
      </c>
      <c r="C6" s="41">
        <v>3</v>
      </c>
    </row>
    <row r="7" spans="1:3" ht="25.5">
      <c r="A7" s="35">
        <v>5</v>
      </c>
      <c r="B7" s="79" t="s">
        <v>437</v>
      </c>
      <c r="C7" s="41">
        <v>3</v>
      </c>
    </row>
    <row r="8" spans="1:3" ht="25.5">
      <c r="A8" s="35">
        <v>6</v>
      </c>
      <c r="B8" s="79" t="s">
        <v>442</v>
      </c>
      <c r="C8" s="41">
        <v>0</v>
      </c>
    </row>
    <row r="9" spans="1:3" ht="38.25">
      <c r="A9" s="35">
        <v>7</v>
      </c>
      <c r="B9" s="79" t="s">
        <v>443</v>
      </c>
      <c r="C9" s="41">
        <v>0</v>
      </c>
    </row>
    <row r="10" spans="1:2" ht="12.75">
      <c r="A10" s="33"/>
      <c r="B10" s="37"/>
    </row>
    <row r="11" spans="1:3" ht="51">
      <c r="A11" s="38">
        <v>8</v>
      </c>
      <c r="B11" s="82" t="s">
        <v>458</v>
      </c>
      <c r="C11" s="41">
        <v>0</v>
      </c>
    </row>
    <row r="12" spans="1:3" ht="12.75">
      <c r="A12" s="38">
        <v>7</v>
      </c>
      <c r="B12" s="39" t="s">
        <v>232</v>
      </c>
      <c r="C12" s="41">
        <v>1248</v>
      </c>
    </row>
    <row r="13" spans="1:3" ht="12.75">
      <c r="A13" s="38">
        <v>8</v>
      </c>
      <c r="B13" s="39" t="s">
        <v>233</v>
      </c>
      <c r="C13" s="282">
        <v>22848</v>
      </c>
    </row>
    <row r="14" spans="1:3" ht="25.5">
      <c r="A14" s="38">
        <v>9</v>
      </c>
      <c r="B14" s="39" t="s">
        <v>234</v>
      </c>
      <c r="C14" s="41">
        <v>10</v>
      </c>
    </row>
    <row r="15" spans="1:3" ht="12.75">
      <c r="A15" s="38">
        <v>10</v>
      </c>
      <c r="B15" s="39" t="s">
        <v>235</v>
      </c>
      <c r="C15" s="41">
        <v>0</v>
      </c>
    </row>
    <row r="16" spans="1:3" ht="38.25">
      <c r="A16" s="38">
        <v>11</v>
      </c>
      <c r="B16" s="39" t="s">
        <v>236</v>
      </c>
      <c r="C16" s="41">
        <v>0</v>
      </c>
    </row>
    <row r="17" spans="1:3" ht="25.5">
      <c r="A17" s="38">
        <v>12</v>
      </c>
      <c r="B17" s="39" t="s">
        <v>237</v>
      </c>
      <c r="C17" s="41">
        <v>0</v>
      </c>
    </row>
    <row r="18" spans="1:3" ht="25.5">
      <c r="A18" s="38">
        <v>13</v>
      </c>
      <c r="B18" s="39" t="s">
        <v>238</v>
      </c>
      <c r="C18" s="41">
        <v>0</v>
      </c>
    </row>
    <row r="19" spans="1:3" ht="12.75">
      <c r="A19" s="38">
        <v>14</v>
      </c>
      <c r="B19" s="39" t="s">
        <v>239</v>
      </c>
      <c r="C19" s="41">
        <v>0</v>
      </c>
    </row>
    <row r="20" spans="1:3" ht="38.25">
      <c r="A20" s="38">
        <v>15</v>
      </c>
      <c r="B20" s="39" t="s">
        <v>240</v>
      </c>
      <c r="C20" s="41">
        <v>0</v>
      </c>
    </row>
    <row r="21" spans="1:3" ht="38.25">
      <c r="A21" s="38">
        <v>16</v>
      </c>
      <c r="B21" s="39" t="s">
        <v>241</v>
      </c>
      <c r="C21" s="41">
        <v>0</v>
      </c>
    </row>
    <row r="22" spans="1:3" ht="38.25">
      <c r="A22" s="38">
        <v>17</v>
      </c>
      <c r="B22" s="39" t="s">
        <v>242</v>
      </c>
      <c r="C22" s="41">
        <v>0</v>
      </c>
    </row>
    <row r="23" spans="1:3" ht="25.5">
      <c r="A23" s="38">
        <v>18</v>
      </c>
      <c r="B23" s="39" t="s">
        <v>243</v>
      </c>
      <c r="C23" s="41">
        <v>0</v>
      </c>
    </row>
    <row r="24" spans="1:3" ht="25.5">
      <c r="A24" s="38">
        <v>19</v>
      </c>
      <c r="B24" s="39" t="s">
        <v>244</v>
      </c>
      <c r="C24" s="41">
        <v>0</v>
      </c>
    </row>
    <row r="25" spans="1:3" ht="25.5">
      <c r="A25" s="38">
        <v>20</v>
      </c>
      <c r="B25" s="39" t="s">
        <v>245</v>
      </c>
      <c r="C25" s="41">
        <v>0</v>
      </c>
    </row>
    <row r="26" spans="1:3" ht="25.5">
      <c r="A26" s="38">
        <v>21</v>
      </c>
      <c r="B26" s="39" t="s">
        <v>246</v>
      </c>
      <c r="C26" s="41">
        <v>0</v>
      </c>
    </row>
    <row r="27" spans="1:3" ht="25.5">
      <c r="A27" s="38">
        <v>22</v>
      </c>
      <c r="B27" s="39" t="s">
        <v>247</v>
      </c>
      <c r="C27" s="41">
        <v>0</v>
      </c>
    </row>
    <row r="28" spans="1:3" ht="25.5">
      <c r="A28" s="38">
        <v>23</v>
      </c>
      <c r="B28" s="39" t="s">
        <v>248</v>
      </c>
      <c r="C28" s="41">
        <v>0</v>
      </c>
    </row>
    <row r="29" spans="1:3" ht="25.5">
      <c r="A29" s="38">
        <v>24</v>
      </c>
      <c r="B29" s="39" t="s">
        <v>249</v>
      </c>
      <c r="C29" s="41">
        <v>0</v>
      </c>
    </row>
    <row r="30" spans="1:3" ht="25.5">
      <c r="A30" s="38">
        <v>25</v>
      </c>
      <c r="B30" s="39" t="s">
        <v>250</v>
      </c>
      <c r="C30" s="41">
        <v>0</v>
      </c>
    </row>
    <row r="31" spans="1:3" ht="25.5">
      <c r="A31" s="38">
        <v>26</v>
      </c>
      <c r="B31" s="82" t="s">
        <v>251</v>
      </c>
      <c r="C31" s="41">
        <v>0</v>
      </c>
    </row>
    <row r="32" spans="1:3" ht="38.25">
      <c r="A32" s="38">
        <v>27</v>
      </c>
      <c r="B32" s="39" t="s">
        <v>252</v>
      </c>
      <c r="C32" s="41">
        <v>0</v>
      </c>
    </row>
    <row r="33" spans="1:3" ht="38.25">
      <c r="A33" s="38">
        <v>28</v>
      </c>
      <c r="B33" s="39" t="s">
        <v>253</v>
      </c>
      <c r="C33" s="41">
        <v>0</v>
      </c>
    </row>
    <row r="34" spans="1:3" ht="38.25">
      <c r="A34" s="38">
        <v>29</v>
      </c>
      <c r="B34" s="39" t="s">
        <v>254</v>
      </c>
      <c r="C34" s="41">
        <v>0</v>
      </c>
    </row>
    <row r="35" spans="1:3" ht="38.25">
      <c r="A35" s="38">
        <v>30</v>
      </c>
      <c r="B35" s="39" t="s">
        <v>255</v>
      </c>
      <c r="C35" s="41">
        <v>0</v>
      </c>
    </row>
    <row r="36" spans="1:3" ht="38.25">
      <c r="A36" s="38">
        <v>31</v>
      </c>
      <c r="B36" s="39" t="s">
        <v>256</v>
      </c>
      <c r="C36" s="41">
        <v>0</v>
      </c>
    </row>
    <row r="37" spans="1:3" ht="38.25">
      <c r="A37" s="38">
        <v>32</v>
      </c>
      <c r="B37" s="39" t="s">
        <v>257</v>
      </c>
      <c r="C37" s="41">
        <v>0</v>
      </c>
    </row>
    <row r="38" spans="1:3" ht="25.5">
      <c r="A38" s="38">
        <v>33</v>
      </c>
      <c r="B38" s="39" t="s">
        <v>258</v>
      </c>
      <c r="C38" s="41">
        <v>0</v>
      </c>
    </row>
    <row r="39" spans="1:3" ht="25.5">
      <c r="A39" s="38">
        <v>34</v>
      </c>
      <c r="B39" s="39" t="s">
        <v>259</v>
      </c>
      <c r="C39" s="41">
        <v>0</v>
      </c>
    </row>
    <row r="40" spans="1:3" ht="12.75">
      <c r="A40" s="38">
        <v>35</v>
      </c>
      <c r="B40" s="39" t="s">
        <v>260</v>
      </c>
      <c r="C40" s="41">
        <v>0</v>
      </c>
    </row>
    <row r="41" spans="1:3" ht="12.75">
      <c r="A41" s="38">
        <v>36</v>
      </c>
      <c r="B41" s="40" t="s">
        <v>261</v>
      </c>
      <c r="C41" s="41">
        <v>0</v>
      </c>
    </row>
    <row r="42" spans="1:3" ht="12.75">
      <c r="A42" s="38">
        <v>37</v>
      </c>
      <c r="B42" s="39" t="s">
        <v>262</v>
      </c>
      <c r="C42" s="41">
        <v>0</v>
      </c>
    </row>
    <row r="43" spans="1:3" ht="25.5">
      <c r="A43" s="38">
        <v>38</v>
      </c>
      <c r="B43" s="39" t="s">
        <v>263</v>
      </c>
      <c r="C43" s="41">
        <v>0</v>
      </c>
    </row>
    <row r="44" spans="1:3" ht="25.5">
      <c r="A44" s="38">
        <v>39</v>
      </c>
      <c r="B44" s="39" t="s">
        <v>264</v>
      </c>
      <c r="C44" s="41">
        <v>0</v>
      </c>
    </row>
    <row r="45" spans="1:3" ht="25.5">
      <c r="A45" s="38">
        <v>40</v>
      </c>
      <c r="B45" s="39" t="s">
        <v>265</v>
      </c>
      <c r="C45" s="41">
        <v>0</v>
      </c>
    </row>
    <row r="46" spans="1:3" ht="25.5">
      <c r="A46" s="38">
        <v>41</v>
      </c>
      <c r="B46" s="39" t="s">
        <v>266</v>
      </c>
      <c r="C46" s="41">
        <v>0</v>
      </c>
    </row>
    <row r="47" spans="1:3" ht="25.5">
      <c r="A47" s="38">
        <v>42</v>
      </c>
      <c r="B47" s="39" t="s">
        <v>267</v>
      </c>
      <c r="C47" s="41">
        <v>0</v>
      </c>
    </row>
    <row r="48" spans="1:3" ht="25.5">
      <c r="A48" s="38">
        <v>43</v>
      </c>
      <c r="B48" s="39" t="s">
        <v>268</v>
      </c>
      <c r="C48" s="41">
        <v>0</v>
      </c>
    </row>
    <row r="49" spans="1:3" ht="25.5">
      <c r="A49" s="38">
        <v>44</v>
      </c>
      <c r="B49" s="39" t="s">
        <v>269</v>
      </c>
      <c r="C49" s="41">
        <v>0</v>
      </c>
    </row>
    <row r="50" spans="1:3" ht="25.5">
      <c r="A50" s="38">
        <v>45</v>
      </c>
      <c r="B50" s="39" t="s">
        <v>270</v>
      </c>
      <c r="C50" s="41">
        <v>0</v>
      </c>
    </row>
    <row r="51" spans="1:3" ht="25.5">
      <c r="A51" s="38">
        <v>46</v>
      </c>
      <c r="B51" s="39" t="s">
        <v>271</v>
      </c>
      <c r="C51" s="41">
        <v>0</v>
      </c>
    </row>
    <row r="52" spans="1:3" ht="25.5">
      <c r="A52" s="38">
        <v>47</v>
      </c>
      <c r="B52" s="82" t="s">
        <v>510</v>
      </c>
      <c r="C52" s="41">
        <v>10</v>
      </c>
    </row>
    <row r="53" spans="1:3" ht="25.5">
      <c r="A53" s="38">
        <v>48</v>
      </c>
      <c r="B53" s="82" t="s">
        <v>511</v>
      </c>
      <c r="C53" s="41">
        <v>11</v>
      </c>
    </row>
    <row r="54" spans="1:3" ht="25.5">
      <c r="A54" s="91">
        <v>49</v>
      </c>
      <c r="B54" s="82" t="s">
        <v>515</v>
      </c>
      <c r="C54" s="33">
        <v>0</v>
      </c>
    </row>
    <row r="55" spans="1:3" ht="25.5">
      <c r="A55" s="91">
        <v>50</v>
      </c>
      <c r="B55" s="82" t="s">
        <v>516</v>
      </c>
      <c r="C55" s="33">
        <v>0</v>
      </c>
    </row>
    <row r="56" spans="1:3" ht="25.5">
      <c r="A56" s="91">
        <v>51</v>
      </c>
      <c r="B56" s="82" t="s">
        <v>517</v>
      </c>
      <c r="C56" s="33">
        <v>0</v>
      </c>
    </row>
    <row r="57" spans="1:2" ht="12.75">
      <c r="A57" s="91"/>
      <c r="B57" s="39"/>
    </row>
    <row r="58" spans="1:3" ht="12.75">
      <c r="A58" s="41">
        <v>47</v>
      </c>
      <c r="B58" s="42" t="s">
        <v>272</v>
      </c>
      <c r="C58" s="41">
        <v>348</v>
      </c>
    </row>
    <row r="59" spans="1:3" ht="12.75">
      <c r="A59" s="41">
        <v>48</v>
      </c>
      <c r="B59" s="42" t="s">
        <v>273</v>
      </c>
      <c r="C59" s="41">
        <v>530</v>
      </c>
    </row>
    <row r="60" spans="1:3" ht="38.25">
      <c r="A60" s="41">
        <v>49</v>
      </c>
      <c r="B60" s="42" t="s">
        <v>274</v>
      </c>
      <c r="C60" s="41">
        <v>0</v>
      </c>
    </row>
    <row r="61" spans="1:3" ht="38.25">
      <c r="A61" s="41">
        <v>50</v>
      </c>
      <c r="B61" s="42" t="s">
        <v>275</v>
      </c>
      <c r="C61" s="41">
        <v>0</v>
      </c>
    </row>
    <row r="62" spans="1:3" ht="25.5">
      <c r="A62" s="41">
        <v>51</v>
      </c>
      <c r="B62" s="42" t="s">
        <v>276</v>
      </c>
      <c r="C62" s="41">
        <v>0</v>
      </c>
    </row>
    <row r="63" spans="1:3" ht="38.25">
      <c r="A63" s="41">
        <v>52</v>
      </c>
      <c r="B63" s="42" t="s">
        <v>277</v>
      </c>
      <c r="C63" s="41">
        <v>0</v>
      </c>
    </row>
    <row r="64" spans="1:3" ht="38.25">
      <c r="A64" s="41">
        <v>53</v>
      </c>
      <c r="B64" s="42" t="s">
        <v>278</v>
      </c>
      <c r="C64" s="41">
        <v>0</v>
      </c>
    </row>
    <row r="65" spans="1:3" ht="38.25">
      <c r="A65" s="41">
        <v>54</v>
      </c>
      <c r="B65" s="42" t="s">
        <v>279</v>
      </c>
      <c r="C65" s="41">
        <v>0</v>
      </c>
    </row>
    <row r="66" spans="1:3" ht="38.25">
      <c r="A66" s="41">
        <v>55</v>
      </c>
      <c r="B66" s="42" t="s">
        <v>280</v>
      </c>
      <c r="C66" s="41">
        <v>0</v>
      </c>
    </row>
    <row r="67" spans="1:3" ht="38.25">
      <c r="A67" s="41">
        <v>56</v>
      </c>
      <c r="B67" s="42" t="s">
        <v>281</v>
      </c>
      <c r="C67" s="41">
        <v>0</v>
      </c>
    </row>
    <row r="68" spans="1:3" ht="51">
      <c r="A68" s="41">
        <v>57</v>
      </c>
      <c r="B68" s="42" t="s">
        <v>282</v>
      </c>
      <c r="C68" s="41">
        <v>0</v>
      </c>
    </row>
    <row r="69" spans="1:3" ht="38.25">
      <c r="A69" s="41">
        <v>58</v>
      </c>
      <c r="B69" s="42" t="s">
        <v>283</v>
      </c>
      <c r="C69" s="41">
        <v>0</v>
      </c>
    </row>
    <row r="70" spans="1:3" ht="51">
      <c r="A70" s="41">
        <v>59</v>
      </c>
      <c r="B70" s="42" t="s">
        <v>284</v>
      </c>
      <c r="C70" s="41">
        <v>0</v>
      </c>
    </row>
    <row r="71" spans="1:3" ht="51">
      <c r="A71" s="41">
        <v>60</v>
      </c>
      <c r="B71" s="42" t="s">
        <v>285</v>
      </c>
      <c r="C71" s="41">
        <v>0</v>
      </c>
    </row>
    <row r="72" spans="1:3" ht="51">
      <c r="A72" s="41">
        <v>61</v>
      </c>
      <c r="B72" s="42" t="s">
        <v>286</v>
      </c>
      <c r="C72" s="41">
        <v>0</v>
      </c>
    </row>
    <row r="73" spans="1:3" ht="38.25">
      <c r="A73" s="41">
        <v>62</v>
      </c>
      <c r="B73" s="42" t="s">
        <v>287</v>
      </c>
      <c r="C73" s="41">
        <v>0</v>
      </c>
    </row>
    <row r="74" spans="1:3" ht="38.25">
      <c r="A74" s="41">
        <v>63</v>
      </c>
      <c r="B74" s="42" t="s">
        <v>288</v>
      </c>
      <c r="C74" s="41">
        <v>0</v>
      </c>
    </row>
    <row r="75" spans="1:3" ht="38.25">
      <c r="A75" s="41">
        <v>64</v>
      </c>
      <c r="B75" s="42" t="s">
        <v>289</v>
      </c>
      <c r="C75" s="41">
        <v>0</v>
      </c>
    </row>
    <row r="76" spans="1:3" ht="38.25">
      <c r="A76" s="41">
        <v>65</v>
      </c>
      <c r="B76" s="42" t="s">
        <v>290</v>
      </c>
      <c r="C76" s="41">
        <v>0</v>
      </c>
    </row>
    <row r="77" spans="1:3" ht="38.25">
      <c r="A77" s="41">
        <v>66</v>
      </c>
      <c r="B77" s="42" t="s">
        <v>291</v>
      </c>
      <c r="C77" s="41">
        <v>0</v>
      </c>
    </row>
    <row r="78" spans="1:3" ht="51">
      <c r="A78" s="41">
        <v>67</v>
      </c>
      <c r="B78" s="42" t="s">
        <v>292</v>
      </c>
      <c r="C78" s="41">
        <v>0</v>
      </c>
    </row>
    <row r="79" spans="1:3" ht="63.75">
      <c r="A79" s="41">
        <v>68</v>
      </c>
      <c r="B79" s="42" t="s">
        <v>293</v>
      </c>
      <c r="C79" s="41">
        <v>0</v>
      </c>
    </row>
    <row r="80" spans="1:3" ht="25.5">
      <c r="A80" s="41">
        <v>69</v>
      </c>
      <c r="B80" s="42" t="s">
        <v>294</v>
      </c>
      <c r="C80" s="282">
        <v>22848</v>
      </c>
    </row>
    <row r="81" spans="1:3" ht="38.25">
      <c r="A81" s="41">
        <v>70</v>
      </c>
      <c r="B81" s="42" t="s">
        <v>295</v>
      </c>
      <c r="C81" s="41">
        <v>0</v>
      </c>
    </row>
    <row r="82" spans="1:3" ht="38.25">
      <c r="A82" s="41">
        <v>71</v>
      </c>
      <c r="B82" s="42" t="s">
        <v>296</v>
      </c>
      <c r="C82" s="41">
        <v>0</v>
      </c>
    </row>
    <row r="83" spans="1:3" ht="12.75">
      <c r="A83" s="41">
        <v>72</v>
      </c>
      <c r="B83" s="42" t="s">
        <v>297</v>
      </c>
      <c r="C83" s="41">
        <v>0</v>
      </c>
    </row>
    <row r="84" spans="1:3" ht="12.75">
      <c r="A84" s="41">
        <v>73</v>
      </c>
      <c r="B84" s="42" t="s">
        <v>298</v>
      </c>
      <c r="C84" s="41">
        <v>0</v>
      </c>
    </row>
    <row r="85" spans="1:3" ht="38.25">
      <c r="A85" s="41">
        <v>74</v>
      </c>
      <c r="B85" s="42" t="s">
        <v>299</v>
      </c>
      <c r="C85" s="41">
        <v>0</v>
      </c>
    </row>
    <row r="86" spans="1:3" ht="51">
      <c r="A86" s="41">
        <v>75</v>
      </c>
      <c r="B86" s="42" t="s">
        <v>300</v>
      </c>
      <c r="C86" s="41">
        <v>0</v>
      </c>
    </row>
    <row r="87" spans="1:3" ht="38.25">
      <c r="A87" s="41">
        <v>76</v>
      </c>
      <c r="B87" s="42" t="s">
        <v>301</v>
      </c>
      <c r="C87" s="41">
        <v>0</v>
      </c>
    </row>
    <row r="88" spans="1:3" ht="38.25">
      <c r="A88" s="41">
        <v>77</v>
      </c>
      <c r="B88" s="42" t="s">
        <v>302</v>
      </c>
      <c r="C88" s="41">
        <v>0</v>
      </c>
    </row>
    <row r="89" spans="1:3" ht="51">
      <c r="A89" s="41">
        <v>78</v>
      </c>
      <c r="B89" s="42" t="s">
        <v>303</v>
      </c>
      <c r="C89" s="41">
        <v>0</v>
      </c>
    </row>
    <row r="90" spans="1:3" ht="51">
      <c r="A90" s="41">
        <v>79</v>
      </c>
      <c r="B90" s="42" t="s">
        <v>304</v>
      </c>
      <c r="C90" s="41">
        <v>0</v>
      </c>
    </row>
    <row r="91" spans="1:3" ht="38.25">
      <c r="A91" s="41">
        <v>80</v>
      </c>
      <c r="B91" s="42" t="s">
        <v>305</v>
      </c>
      <c r="C91" s="41">
        <v>0</v>
      </c>
    </row>
    <row r="92" spans="1:3" ht="38.25">
      <c r="A92" s="41">
        <v>81</v>
      </c>
      <c r="B92" s="42" t="s">
        <v>306</v>
      </c>
      <c r="C92" s="41">
        <v>0</v>
      </c>
    </row>
    <row r="93" spans="1:3" ht="38.25">
      <c r="A93" s="41">
        <v>82</v>
      </c>
      <c r="B93" s="42" t="s">
        <v>307</v>
      </c>
      <c r="C93" s="41">
        <v>0</v>
      </c>
    </row>
    <row r="94" spans="1:3" ht="38.25">
      <c r="A94" s="41">
        <v>83</v>
      </c>
      <c r="B94" s="42" t="s">
        <v>308</v>
      </c>
      <c r="C94" s="41">
        <v>0</v>
      </c>
    </row>
    <row r="95" spans="1:3" ht="38.25">
      <c r="A95" s="41">
        <v>84</v>
      </c>
      <c r="B95" s="42" t="s">
        <v>309</v>
      </c>
      <c r="C95" s="41">
        <v>0</v>
      </c>
    </row>
    <row r="96" spans="1:3" ht="51">
      <c r="A96" s="41">
        <v>85</v>
      </c>
      <c r="B96" s="42" t="s">
        <v>310</v>
      </c>
      <c r="C96" s="41">
        <v>0</v>
      </c>
    </row>
    <row r="97" spans="1:3" ht="51">
      <c r="A97" s="41">
        <v>86</v>
      </c>
      <c r="B97" s="42" t="s">
        <v>311</v>
      </c>
      <c r="C97" s="41">
        <v>0</v>
      </c>
    </row>
    <row r="98" spans="1:3" ht="38.25">
      <c r="A98" s="41">
        <v>87</v>
      </c>
      <c r="B98" s="42" t="s">
        <v>312</v>
      </c>
      <c r="C98" s="41">
        <v>0</v>
      </c>
    </row>
    <row r="99" spans="1:3" ht="51">
      <c r="A99" s="41">
        <v>88</v>
      </c>
      <c r="B99" s="42" t="s">
        <v>313</v>
      </c>
      <c r="C99" s="41">
        <v>0</v>
      </c>
    </row>
    <row r="100" spans="1:3" ht="51">
      <c r="A100" s="41">
        <v>89</v>
      </c>
      <c r="B100" s="42" t="s">
        <v>314</v>
      </c>
      <c r="C100" s="41">
        <v>0</v>
      </c>
    </row>
    <row r="101" spans="1:3" ht="51">
      <c r="A101" s="41">
        <v>90</v>
      </c>
      <c r="B101" s="42" t="s">
        <v>315</v>
      </c>
      <c r="C101" s="41">
        <v>0</v>
      </c>
    </row>
    <row r="102" spans="1:3" ht="38.25">
      <c r="A102" s="41">
        <v>91</v>
      </c>
      <c r="B102" s="42" t="s">
        <v>316</v>
      </c>
      <c r="C102" s="41">
        <v>0</v>
      </c>
    </row>
    <row r="103" spans="1:3" ht="38.25">
      <c r="A103" s="41">
        <v>92</v>
      </c>
      <c r="B103" s="42" t="s">
        <v>317</v>
      </c>
      <c r="C103" s="41">
        <v>0</v>
      </c>
    </row>
    <row r="104" spans="1:3" ht="38.25">
      <c r="A104" s="41">
        <v>93</v>
      </c>
      <c r="B104" s="42" t="s">
        <v>318</v>
      </c>
      <c r="C104" s="41">
        <v>0</v>
      </c>
    </row>
    <row r="105" spans="1:3" ht="38.25">
      <c r="A105" s="41">
        <v>94</v>
      </c>
      <c r="B105" s="42" t="s">
        <v>319</v>
      </c>
      <c r="C105" s="41">
        <v>0</v>
      </c>
    </row>
    <row r="106" spans="1:3" ht="51">
      <c r="A106" s="41">
        <v>95</v>
      </c>
      <c r="B106" s="42" t="s">
        <v>320</v>
      </c>
      <c r="C106" s="41">
        <v>0</v>
      </c>
    </row>
    <row r="107" spans="1:3" ht="38.25">
      <c r="A107" s="41">
        <v>96</v>
      </c>
      <c r="B107" s="42" t="s">
        <v>321</v>
      </c>
      <c r="C107" s="41">
        <v>0</v>
      </c>
    </row>
    <row r="108" spans="1:3" ht="38.25">
      <c r="A108" s="41">
        <v>97</v>
      </c>
      <c r="B108" s="42" t="s">
        <v>322</v>
      </c>
      <c r="C108" s="41">
        <v>0</v>
      </c>
    </row>
    <row r="109" spans="1:3" ht="38.25">
      <c r="A109" s="41">
        <v>98</v>
      </c>
      <c r="B109" s="42" t="s">
        <v>323</v>
      </c>
      <c r="C109" s="41">
        <v>0</v>
      </c>
    </row>
    <row r="110" spans="1:3" ht="38.25">
      <c r="A110" s="41">
        <v>99</v>
      </c>
      <c r="B110" s="42" t="s">
        <v>324</v>
      </c>
      <c r="C110" s="41">
        <v>0</v>
      </c>
    </row>
    <row r="111" spans="1:3" ht="38.25">
      <c r="A111" s="41">
        <v>100</v>
      </c>
      <c r="B111" s="42" t="s">
        <v>325</v>
      </c>
      <c r="C111" s="41">
        <v>0</v>
      </c>
    </row>
    <row r="112" spans="1:3" ht="38.25">
      <c r="A112" s="41">
        <v>101</v>
      </c>
      <c r="B112" s="42" t="s">
        <v>326</v>
      </c>
      <c r="C112" s="41">
        <v>0</v>
      </c>
    </row>
    <row r="113" spans="1:3" ht="12.75">
      <c r="A113" s="43"/>
      <c r="B113" s="44"/>
      <c r="C113" s="43"/>
    </row>
    <row r="114" spans="1:3" ht="12.75">
      <c r="A114" s="41">
        <v>102</v>
      </c>
      <c r="B114" s="45" t="s">
        <v>327</v>
      </c>
      <c r="C114" s="41">
        <v>1547</v>
      </c>
    </row>
    <row r="115" spans="1:3" ht="25.5">
      <c r="A115" s="41">
        <v>103</v>
      </c>
      <c r="B115" s="46" t="s">
        <v>328</v>
      </c>
      <c r="C115" s="41">
        <v>0</v>
      </c>
    </row>
    <row r="116" spans="1:3" ht="25.5">
      <c r="A116" s="41">
        <v>104</v>
      </c>
      <c r="B116" s="46" t="s">
        <v>329</v>
      </c>
      <c r="C116" s="41">
        <v>0</v>
      </c>
    </row>
    <row r="117" spans="1:3" ht="25.5">
      <c r="A117" s="41">
        <v>105</v>
      </c>
      <c r="B117" s="46" t="s">
        <v>330</v>
      </c>
      <c r="C117" s="41">
        <v>0</v>
      </c>
    </row>
    <row r="118" spans="1:3" ht="25.5">
      <c r="A118" s="41">
        <v>106</v>
      </c>
      <c r="B118" s="46" t="s">
        <v>331</v>
      </c>
      <c r="C118" s="41">
        <v>0</v>
      </c>
    </row>
    <row r="119" spans="1:3" ht="38.25">
      <c r="A119" s="41">
        <v>107</v>
      </c>
      <c r="B119" s="46" t="s">
        <v>332</v>
      </c>
      <c r="C119" s="41">
        <v>0</v>
      </c>
    </row>
    <row r="120" spans="1:3" ht="25.5">
      <c r="A120" s="41">
        <v>108</v>
      </c>
      <c r="B120" s="46" t="s">
        <v>333</v>
      </c>
      <c r="C120" s="41">
        <v>0</v>
      </c>
    </row>
    <row r="121" spans="1:3" ht="12.75">
      <c r="A121" s="41">
        <v>109</v>
      </c>
      <c r="B121" s="46" t="s">
        <v>334</v>
      </c>
      <c r="C121" s="41">
        <v>0</v>
      </c>
    </row>
    <row r="122" spans="1:3" ht="38.25">
      <c r="A122" s="41">
        <v>110</v>
      </c>
      <c r="B122" s="46" t="s">
        <v>335</v>
      </c>
      <c r="C122" s="41">
        <v>1</v>
      </c>
    </row>
    <row r="123" spans="1:3" ht="25.5">
      <c r="A123" s="41">
        <v>111</v>
      </c>
      <c r="B123" s="46" t="s">
        <v>336</v>
      </c>
      <c r="C123" s="41">
        <v>0</v>
      </c>
    </row>
    <row r="124" spans="1:3" ht="12.75">
      <c r="A124" s="41">
        <v>112</v>
      </c>
      <c r="B124" s="46" t="s">
        <v>337</v>
      </c>
      <c r="C124" s="41">
        <v>0</v>
      </c>
    </row>
    <row r="125" spans="1:3" ht="25.5">
      <c r="A125" s="41">
        <v>113</v>
      </c>
      <c r="B125" s="46" t="s">
        <v>338</v>
      </c>
      <c r="C125" s="41">
        <v>0</v>
      </c>
    </row>
    <row r="126" spans="1:3" ht="25.5">
      <c r="A126" s="41">
        <v>114</v>
      </c>
      <c r="B126" s="46" t="s">
        <v>339</v>
      </c>
      <c r="C126" s="41">
        <v>0</v>
      </c>
    </row>
    <row r="127" spans="1:3" ht="38.25">
      <c r="A127" s="41">
        <v>115</v>
      </c>
      <c r="B127" s="46" t="s">
        <v>340</v>
      </c>
      <c r="C127" s="41">
        <v>0</v>
      </c>
    </row>
    <row r="128" spans="1:3" ht="25.5">
      <c r="A128" s="41">
        <v>116</v>
      </c>
      <c r="B128" s="46" t="s">
        <v>341</v>
      </c>
      <c r="C128" s="41">
        <v>0</v>
      </c>
    </row>
    <row r="129" spans="1:3" ht="25.5">
      <c r="A129" s="41">
        <v>117</v>
      </c>
      <c r="B129" s="46" t="s">
        <v>342</v>
      </c>
      <c r="C129" s="41">
        <v>0</v>
      </c>
    </row>
    <row r="130" spans="1:3" ht="25.5">
      <c r="A130" s="41">
        <v>118</v>
      </c>
      <c r="B130" s="46" t="s">
        <v>343</v>
      </c>
      <c r="C130" s="41">
        <v>0</v>
      </c>
    </row>
    <row r="131" spans="1:3" ht="38.25">
      <c r="A131" s="41">
        <v>119</v>
      </c>
      <c r="B131" s="46" t="s">
        <v>344</v>
      </c>
      <c r="C131" s="41">
        <v>0</v>
      </c>
    </row>
    <row r="132" spans="1:3" ht="38.25">
      <c r="A132" s="41">
        <v>120</v>
      </c>
      <c r="B132" s="46" t="s">
        <v>345</v>
      </c>
      <c r="C132" s="41">
        <v>0</v>
      </c>
    </row>
    <row r="133" spans="1:3" ht="25.5">
      <c r="A133" s="41"/>
      <c r="B133" s="103" t="s">
        <v>553</v>
      </c>
      <c r="C133" s="41">
        <v>0</v>
      </c>
    </row>
    <row r="134" spans="1:3" ht="12.75">
      <c r="A134" s="41"/>
      <c r="B134" s="103" t="s">
        <v>554</v>
      </c>
      <c r="C134" s="41">
        <v>0</v>
      </c>
    </row>
    <row r="135" spans="1:2" ht="12.75">
      <c r="A135" s="33"/>
      <c r="B135" s="37"/>
    </row>
    <row r="136" spans="1:3" ht="12.75">
      <c r="A136" s="41">
        <v>121</v>
      </c>
      <c r="B136" s="47" t="s">
        <v>346</v>
      </c>
      <c r="C136" s="285"/>
    </row>
    <row r="137" spans="1:3" ht="38.25">
      <c r="A137" s="41">
        <v>122</v>
      </c>
      <c r="B137" s="47" t="s">
        <v>347</v>
      </c>
      <c r="C137" s="41">
        <v>0</v>
      </c>
    </row>
    <row r="138" spans="1:3" ht="51">
      <c r="A138" s="41">
        <v>123</v>
      </c>
      <c r="B138" s="47" t="s">
        <v>348</v>
      </c>
      <c r="C138" s="41">
        <v>0</v>
      </c>
    </row>
    <row r="139" spans="1:3" ht="51">
      <c r="A139" s="41">
        <v>124</v>
      </c>
      <c r="B139" s="47" t="s">
        <v>349</v>
      </c>
      <c r="C139" s="41">
        <v>0</v>
      </c>
    </row>
    <row r="140" spans="1:3" ht="38.25">
      <c r="A140" s="41">
        <v>125</v>
      </c>
      <c r="B140" s="47" t="s">
        <v>350</v>
      </c>
      <c r="C140" s="41">
        <v>0</v>
      </c>
    </row>
    <row r="141" spans="1:3" ht="25.5">
      <c r="A141" s="41">
        <v>126</v>
      </c>
      <c r="B141" s="47" t="s">
        <v>351</v>
      </c>
      <c r="C141" s="41">
        <v>0</v>
      </c>
    </row>
    <row r="142" spans="1:3" ht="38.25">
      <c r="A142" s="41">
        <v>127</v>
      </c>
      <c r="B142" s="47" t="s">
        <v>352</v>
      </c>
      <c r="C142" s="41">
        <v>0</v>
      </c>
    </row>
    <row r="143" spans="1:3" ht="38.25">
      <c r="A143" s="41">
        <v>128</v>
      </c>
      <c r="B143" s="47" t="s">
        <v>353</v>
      </c>
      <c r="C143" s="41">
        <v>0</v>
      </c>
    </row>
    <row r="144" spans="1:3" ht="25.5">
      <c r="A144" s="41">
        <v>129</v>
      </c>
      <c r="B144" s="47" t="s">
        <v>354</v>
      </c>
      <c r="C144" s="41">
        <v>0</v>
      </c>
    </row>
    <row r="145" spans="1:3" ht="25.5">
      <c r="A145" s="41">
        <v>130</v>
      </c>
      <c r="B145" s="47" t="s">
        <v>355</v>
      </c>
      <c r="C145" s="41">
        <v>0</v>
      </c>
    </row>
    <row r="146" spans="1:3" ht="38.25">
      <c r="A146" s="41">
        <v>131</v>
      </c>
      <c r="B146" s="47" t="s">
        <v>356</v>
      </c>
      <c r="C146" s="41">
        <v>0</v>
      </c>
    </row>
    <row r="147" spans="1:3" ht="38.25">
      <c r="A147" s="41">
        <v>132</v>
      </c>
      <c r="B147" s="47" t="s">
        <v>357</v>
      </c>
      <c r="C147" s="41">
        <v>0</v>
      </c>
    </row>
    <row r="148" spans="1:3" ht="38.25">
      <c r="A148" s="41">
        <v>133</v>
      </c>
      <c r="B148" s="47" t="s">
        <v>358</v>
      </c>
      <c r="C148" s="41">
        <v>0</v>
      </c>
    </row>
    <row r="149" spans="1:3" ht="25.5">
      <c r="A149" s="41">
        <v>134</v>
      </c>
      <c r="B149" s="47" t="s">
        <v>359</v>
      </c>
      <c r="C149" s="41">
        <v>0</v>
      </c>
    </row>
    <row r="150" spans="1:3" ht="12.75">
      <c r="A150" s="41">
        <v>135</v>
      </c>
      <c r="B150" s="47" t="s">
        <v>360</v>
      </c>
      <c r="C150" s="41">
        <v>0</v>
      </c>
    </row>
    <row r="151" spans="1:3" ht="38.25">
      <c r="A151" s="41">
        <v>136</v>
      </c>
      <c r="B151" s="47" t="s">
        <v>361</v>
      </c>
      <c r="C151" s="41">
        <v>0</v>
      </c>
    </row>
    <row r="152" spans="1:3" ht="25.5">
      <c r="A152" s="41">
        <v>137</v>
      </c>
      <c r="B152" s="47" t="s">
        <v>362</v>
      </c>
      <c r="C152" s="41">
        <v>0</v>
      </c>
    </row>
    <row r="153" spans="1:3" ht="25.5">
      <c r="A153" s="41">
        <v>138</v>
      </c>
      <c r="B153" s="47" t="s">
        <v>363</v>
      </c>
      <c r="C153" s="41">
        <v>0</v>
      </c>
    </row>
    <row r="154" spans="1:3" ht="38.25">
      <c r="A154" s="41">
        <v>139</v>
      </c>
      <c r="B154" s="47" t="s">
        <v>364</v>
      </c>
      <c r="C154" s="41">
        <v>0</v>
      </c>
    </row>
    <row r="155" spans="1:3" ht="25.5">
      <c r="A155" s="41">
        <v>140</v>
      </c>
      <c r="B155" s="47" t="s">
        <v>365</v>
      </c>
      <c r="C155" s="41">
        <v>0</v>
      </c>
    </row>
    <row r="156" spans="1:3" ht="38.25">
      <c r="A156" s="41">
        <v>141</v>
      </c>
      <c r="B156" s="47" t="s">
        <v>366</v>
      </c>
      <c r="C156" s="41">
        <v>0</v>
      </c>
    </row>
    <row r="157" spans="1:2" ht="12.75">
      <c r="A157" s="33"/>
      <c r="B157" s="37"/>
    </row>
    <row r="158" spans="1:3" ht="38.25">
      <c r="A158" s="41">
        <v>142</v>
      </c>
      <c r="B158" s="48" t="s">
        <v>367</v>
      </c>
      <c r="C158" s="41">
        <v>0</v>
      </c>
    </row>
    <row r="159" spans="1:3" ht="51">
      <c r="A159" s="41">
        <v>143</v>
      </c>
      <c r="B159" s="48" t="s">
        <v>368</v>
      </c>
      <c r="C159" s="41">
        <v>0</v>
      </c>
    </row>
    <row r="160" spans="1:3" ht="38.25">
      <c r="A160" s="41">
        <v>144</v>
      </c>
      <c r="B160" s="48" t="s">
        <v>369</v>
      </c>
      <c r="C160" s="41">
        <v>0</v>
      </c>
    </row>
    <row r="161" spans="1:3" ht="25.5">
      <c r="A161" s="41">
        <v>145</v>
      </c>
      <c r="B161" s="48" t="s">
        <v>370</v>
      </c>
      <c r="C161" s="41">
        <v>0</v>
      </c>
    </row>
    <row r="162" spans="1:3" ht="25.5">
      <c r="A162" s="41">
        <v>146</v>
      </c>
      <c r="B162" s="48" t="s">
        <v>371</v>
      </c>
      <c r="C162" s="41">
        <v>0</v>
      </c>
    </row>
    <row r="163" spans="1:3" ht="25.5">
      <c r="A163" s="41">
        <v>147</v>
      </c>
      <c r="B163" s="48" t="s">
        <v>372</v>
      </c>
      <c r="C163" s="41">
        <v>0</v>
      </c>
    </row>
    <row r="164" spans="1:3" ht="25.5">
      <c r="A164" s="41">
        <v>148</v>
      </c>
      <c r="B164" s="48" t="s">
        <v>373</v>
      </c>
      <c r="C164" s="41">
        <v>0</v>
      </c>
    </row>
    <row r="165" spans="1:3" ht="25.5">
      <c r="A165" s="41">
        <v>149</v>
      </c>
      <c r="B165" s="48" t="s">
        <v>374</v>
      </c>
      <c r="C165" s="41">
        <v>0</v>
      </c>
    </row>
    <row r="166" spans="1:3" ht="12.75">
      <c r="A166" s="41">
        <v>150</v>
      </c>
      <c r="B166" s="48" t="s">
        <v>375</v>
      </c>
      <c r="C166" s="41">
        <v>0</v>
      </c>
    </row>
    <row r="167" spans="1:2" ht="12.75">
      <c r="A167" s="33"/>
      <c r="B167" s="37"/>
    </row>
    <row r="168" spans="1:3" ht="12.75">
      <c r="A168" s="41">
        <v>151</v>
      </c>
      <c r="B168" s="49" t="s">
        <v>376</v>
      </c>
      <c r="C168" s="41">
        <v>0</v>
      </c>
    </row>
    <row r="169" spans="1:3" ht="38.25">
      <c r="A169" s="41">
        <v>152</v>
      </c>
      <c r="B169" s="49" t="s">
        <v>377</v>
      </c>
      <c r="C169" s="41">
        <v>0</v>
      </c>
    </row>
    <row r="170" spans="1:3" ht="38.25">
      <c r="A170" s="41">
        <v>153</v>
      </c>
      <c r="B170" s="49" t="s">
        <v>378</v>
      </c>
      <c r="C170" s="41">
        <v>0</v>
      </c>
    </row>
    <row r="171" spans="1:3" ht="25.5">
      <c r="A171" s="41">
        <v>154</v>
      </c>
      <c r="B171" s="49" t="s">
        <v>379</v>
      </c>
      <c r="C171" s="41">
        <v>0</v>
      </c>
    </row>
    <row r="172" spans="1:3" ht="38.25">
      <c r="A172" s="41">
        <v>155</v>
      </c>
      <c r="B172" s="49" t="s">
        <v>380</v>
      </c>
      <c r="C172" s="41">
        <v>10</v>
      </c>
    </row>
    <row r="174" spans="2:3" ht="38.25">
      <c r="B174" s="113" t="s">
        <v>615</v>
      </c>
      <c r="C174" s="33">
        <v>0</v>
      </c>
    </row>
    <row r="176" spans="2:3" ht="12.75">
      <c r="B176" t="s">
        <v>642</v>
      </c>
      <c r="C176" s="282">
        <v>22848</v>
      </c>
    </row>
    <row r="177" spans="2:3" ht="12.75">
      <c r="B177" t="s">
        <v>643</v>
      </c>
      <c r="C177" s="283">
        <v>21432.7</v>
      </c>
    </row>
    <row r="178" spans="2:3" ht="12.75">
      <c r="B178" t="s">
        <v>644</v>
      </c>
      <c r="C178" s="283">
        <v>21559.06</v>
      </c>
    </row>
    <row r="179" spans="2:3" ht="12.75">
      <c r="B179" t="s">
        <v>645</v>
      </c>
      <c r="C179" s="283">
        <v>20790.5</v>
      </c>
    </row>
    <row r="180" spans="2:3" ht="12.75">
      <c r="B180" t="s">
        <v>646</v>
      </c>
      <c r="C180" s="283">
        <v>15834</v>
      </c>
    </row>
    <row r="182" spans="2:3" ht="12.75">
      <c r="B182" t="s">
        <v>647</v>
      </c>
      <c r="C182" s="284">
        <f>3+91</f>
        <v>94</v>
      </c>
    </row>
  </sheetData>
  <sheetProtection/>
  <conditionalFormatting sqref="C176:C182">
    <cfRule type="cellIs" priority="3" dxfId="0" operator="greaterThan" stopIfTrue="1">
      <formula>0</formula>
    </cfRule>
  </conditionalFormatting>
  <conditionalFormatting sqref="C80">
    <cfRule type="cellIs" priority="2" dxfId="0" operator="greaterThan" stopIfTrue="1">
      <formula>0</formula>
    </cfRule>
  </conditionalFormatting>
  <conditionalFormatting sqref="C13">
    <cfRule type="cellIs" priority="1" dxfId="0" operator="greater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zoomScalePageLayoutView="0" workbookViewId="0" topLeftCell="A49">
      <selection activeCell="C50" sqref="C50"/>
    </sheetView>
  </sheetViews>
  <sheetFormatPr defaultColWidth="9.140625" defaultRowHeight="12.75"/>
  <sheetData>
    <row r="1" spans="1:3" ht="191.25">
      <c r="A1" s="9" t="s">
        <v>67</v>
      </c>
      <c r="B1" s="7">
        <v>760101</v>
      </c>
      <c r="C1" s="8">
        <v>5</v>
      </c>
    </row>
    <row r="2" spans="1:3" ht="153">
      <c r="A2" s="9" t="s">
        <v>68</v>
      </c>
      <c r="B2" s="7">
        <v>760102</v>
      </c>
      <c r="C2" s="8">
        <v>10</v>
      </c>
    </row>
    <row r="3" spans="1:3" ht="153">
      <c r="A3" s="9" t="s">
        <v>69</v>
      </c>
      <c r="B3" s="7">
        <v>760103</v>
      </c>
      <c r="C3" s="8">
        <v>11</v>
      </c>
    </row>
    <row r="4" spans="1:3" ht="153">
      <c r="A4" s="9" t="s">
        <v>70</v>
      </c>
      <c r="B4" s="7">
        <v>760104</v>
      </c>
      <c r="C4" s="8">
        <v>17</v>
      </c>
    </row>
    <row r="5" spans="1:3" ht="153">
      <c r="A5" s="9" t="s">
        <v>71</v>
      </c>
      <c r="B5" s="7">
        <v>760105</v>
      </c>
      <c r="C5" s="8">
        <v>26</v>
      </c>
    </row>
    <row r="6" spans="1:3" ht="153">
      <c r="A6" s="9" t="s">
        <v>72</v>
      </c>
      <c r="B6" s="7">
        <v>760106</v>
      </c>
      <c r="C6" s="8">
        <v>27</v>
      </c>
    </row>
    <row r="7" spans="1:3" ht="153">
      <c r="A7" s="9" t="s">
        <v>73</v>
      </c>
      <c r="B7" s="7">
        <v>760107</v>
      </c>
      <c r="C7" s="8">
        <v>29</v>
      </c>
    </row>
    <row r="8" spans="1:3" ht="153">
      <c r="A8" s="9" t="s">
        <v>74</v>
      </c>
      <c r="B8" s="7">
        <v>760108</v>
      </c>
      <c r="C8" s="8">
        <v>99</v>
      </c>
    </row>
    <row r="9" spans="1:3" ht="153">
      <c r="A9" s="9" t="s">
        <v>75</v>
      </c>
      <c r="B9" s="7">
        <v>760109</v>
      </c>
      <c r="C9" s="8">
        <v>39</v>
      </c>
    </row>
    <row r="10" spans="1:3" ht="153">
      <c r="A10" s="9" t="s">
        <v>76</v>
      </c>
      <c r="B10" s="7">
        <v>760110</v>
      </c>
      <c r="C10" s="8">
        <v>55</v>
      </c>
    </row>
    <row r="11" spans="1:3" ht="153">
      <c r="A11" s="9" t="s">
        <v>77</v>
      </c>
      <c r="B11" s="7">
        <v>760111</v>
      </c>
      <c r="C11" s="8">
        <v>56</v>
      </c>
    </row>
    <row r="12" spans="1:3" ht="293.25">
      <c r="A12" s="9" t="s">
        <v>78</v>
      </c>
      <c r="B12" s="7">
        <v>760112</v>
      </c>
      <c r="C12" s="8">
        <v>58</v>
      </c>
    </row>
    <row r="13" spans="1:3" ht="153">
      <c r="A13" s="9" t="s">
        <v>79</v>
      </c>
      <c r="B13" s="7">
        <v>760113</v>
      </c>
      <c r="C13" s="8">
        <v>60</v>
      </c>
    </row>
    <row r="14" spans="1:3" ht="153">
      <c r="A14" s="9" t="s">
        <v>80</v>
      </c>
      <c r="B14" s="7">
        <v>760114</v>
      </c>
      <c r="C14" s="8">
        <v>62</v>
      </c>
    </row>
    <row r="15" spans="1:3" ht="153">
      <c r="A15" s="9" t="s">
        <v>81</v>
      </c>
      <c r="B15" s="7">
        <v>760116</v>
      </c>
      <c r="C15" s="8">
        <v>72</v>
      </c>
    </row>
    <row r="16" spans="1:3" ht="242.25">
      <c r="A16" s="9" t="s">
        <v>82</v>
      </c>
      <c r="B16" s="7">
        <v>760117</v>
      </c>
      <c r="C16" s="8">
        <v>80</v>
      </c>
    </row>
    <row r="17" spans="1:3" ht="153">
      <c r="A17" s="9" t="s">
        <v>83</v>
      </c>
      <c r="B17" s="7">
        <v>760118</v>
      </c>
      <c r="C17" s="8">
        <v>81</v>
      </c>
    </row>
    <row r="18" spans="1:3" ht="153">
      <c r="A18" s="9" t="s">
        <v>84</v>
      </c>
      <c r="B18" s="7">
        <v>760120</v>
      </c>
      <c r="C18" s="8">
        <v>87</v>
      </c>
    </row>
    <row r="19" spans="1:3" ht="153">
      <c r="A19" s="9" t="s">
        <v>85</v>
      </c>
      <c r="B19" s="7">
        <v>760121</v>
      </c>
      <c r="C19" s="8">
        <v>90</v>
      </c>
    </row>
    <row r="20" spans="1:3" ht="178.5">
      <c r="A20" s="9" t="s">
        <v>86</v>
      </c>
      <c r="B20" s="7">
        <v>760123</v>
      </c>
      <c r="C20" s="8">
        <v>95</v>
      </c>
    </row>
    <row r="21" spans="1:3" ht="102">
      <c r="A21" s="9" t="s">
        <v>87</v>
      </c>
      <c r="B21" s="7">
        <v>760125</v>
      </c>
      <c r="C21" s="8">
        <v>2</v>
      </c>
    </row>
    <row r="22" spans="1:3" ht="140.25">
      <c r="A22" s="9" t="s">
        <v>88</v>
      </c>
      <c r="B22" s="7">
        <v>760129</v>
      </c>
      <c r="C22" s="8">
        <v>115</v>
      </c>
    </row>
    <row r="23" spans="1:3" ht="153">
      <c r="A23" s="9" t="s">
        <v>89</v>
      </c>
      <c r="B23" s="7">
        <v>760131</v>
      </c>
      <c r="C23" s="8">
        <v>10</v>
      </c>
    </row>
    <row r="24" spans="1:3" ht="153">
      <c r="A24" s="9" t="s">
        <v>90</v>
      </c>
      <c r="B24" s="7">
        <v>760201</v>
      </c>
      <c r="C24" s="8">
        <v>2</v>
      </c>
    </row>
    <row r="25" spans="1:3" ht="153">
      <c r="A25" s="9" t="s">
        <v>91</v>
      </c>
      <c r="B25" s="7">
        <v>760203</v>
      </c>
      <c r="C25" s="8">
        <v>41</v>
      </c>
    </row>
    <row r="26" spans="1:3" ht="153">
      <c r="A26" s="10" t="s">
        <v>92</v>
      </c>
      <c r="B26" s="7">
        <v>760204</v>
      </c>
      <c r="C26" s="8">
        <v>46</v>
      </c>
    </row>
    <row r="27" spans="1:3" ht="153">
      <c r="A27" s="9" t="s">
        <v>93</v>
      </c>
      <c r="B27" s="7">
        <v>760205</v>
      </c>
      <c r="C27" s="8">
        <v>47</v>
      </c>
    </row>
    <row r="28" spans="1:3" ht="153">
      <c r="A28" s="9" t="s">
        <v>94</v>
      </c>
      <c r="B28" s="7">
        <v>760206</v>
      </c>
      <c r="C28" s="8">
        <v>48</v>
      </c>
    </row>
    <row r="29" spans="1:3" ht="191.25">
      <c r="A29" s="9" t="s">
        <v>95</v>
      </c>
      <c r="B29" s="7">
        <v>760207</v>
      </c>
      <c r="C29" s="8">
        <v>50</v>
      </c>
    </row>
    <row r="30" spans="1:3" ht="153">
      <c r="A30" s="9" t="s">
        <v>96</v>
      </c>
      <c r="B30" s="7">
        <v>760208</v>
      </c>
      <c r="C30" s="8">
        <v>51</v>
      </c>
    </row>
    <row r="31" spans="1:3" ht="153">
      <c r="A31" s="9" t="s">
        <v>97</v>
      </c>
      <c r="B31" s="7">
        <v>760209</v>
      </c>
      <c r="C31" s="8">
        <v>52</v>
      </c>
    </row>
    <row r="32" spans="1:3" ht="153">
      <c r="A32" s="9" t="s">
        <v>98</v>
      </c>
      <c r="B32" s="7">
        <v>760210</v>
      </c>
      <c r="C32" s="8">
        <v>59</v>
      </c>
    </row>
    <row r="33" spans="1:3" ht="153">
      <c r="A33" s="9" t="s">
        <v>99</v>
      </c>
      <c r="B33" s="7">
        <v>760211</v>
      </c>
      <c r="C33" s="8">
        <v>67</v>
      </c>
    </row>
    <row r="34" spans="1:3" ht="153">
      <c r="A34" s="9" t="s">
        <v>100</v>
      </c>
      <c r="B34" s="7">
        <v>760212</v>
      </c>
      <c r="C34" s="8">
        <v>69</v>
      </c>
    </row>
    <row r="35" spans="1:3" ht="153">
      <c r="A35" s="9" t="s">
        <v>101</v>
      </c>
      <c r="B35" s="7">
        <v>760213</v>
      </c>
      <c r="C35" s="8">
        <v>77</v>
      </c>
    </row>
    <row r="36" spans="1:3" ht="153">
      <c r="A36" s="9" t="s">
        <v>102</v>
      </c>
      <c r="B36" s="7">
        <v>760215</v>
      </c>
      <c r="C36" s="8">
        <v>83</v>
      </c>
    </row>
    <row r="37" spans="1:3" ht="242.25">
      <c r="A37" s="9" t="s">
        <v>103</v>
      </c>
      <c r="B37" s="7">
        <v>760216</v>
      </c>
      <c r="C37" s="8">
        <v>84</v>
      </c>
    </row>
    <row r="38" spans="1:3" ht="178.5">
      <c r="A38" s="9" t="s">
        <v>104</v>
      </c>
      <c r="B38" s="7">
        <v>760217</v>
      </c>
      <c r="C38" s="8">
        <v>97</v>
      </c>
    </row>
    <row r="39" spans="1:3" ht="102">
      <c r="A39" s="9" t="s">
        <v>105</v>
      </c>
      <c r="B39" s="7">
        <v>760218</v>
      </c>
      <c r="C39" s="8">
        <v>3</v>
      </c>
    </row>
    <row r="40" spans="1:3" ht="191.25">
      <c r="A40" s="9" t="s">
        <v>106</v>
      </c>
      <c r="B40" s="7">
        <v>760221</v>
      </c>
      <c r="C40" s="8">
        <v>16</v>
      </c>
    </row>
    <row r="41" spans="1:3" ht="191.25">
      <c r="A41" s="9" t="s">
        <v>107</v>
      </c>
      <c r="B41" s="7">
        <v>760222</v>
      </c>
      <c r="C41" s="8">
        <v>21</v>
      </c>
    </row>
    <row r="42" spans="1:3" ht="140.25">
      <c r="A42" s="9" t="s">
        <v>108</v>
      </c>
      <c r="B42" s="7">
        <v>760225</v>
      </c>
      <c r="C42" s="8"/>
    </row>
    <row r="43" spans="1:3" ht="153">
      <c r="A43" s="9" t="s">
        <v>109</v>
      </c>
      <c r="B43" s="7">
        <v>760301</v>
      </c>
      <c r="C43" s="8">
        <v>1</v>
      </c>
    </row>
    <row r="44" spans="1:3" ht="267.75">
      <c r="A44" s="9" t="s">
        <v>110</v>
      </c>
      <c r="B44" s="7">
        <v>760302</v>
      </c>
      <c r="C44" s="8">
        <v>4</v>
      </c>
    </row>
    <row r="45" spans="1:3" ht="153">
      <c r="A45" s="9" t="s">
        <v>111</v>
      </c>
      <c r="B45" s="7">
        <v>760303</v>
      </c>
      <c r="C45" s="8">
        <v>7</v>
      </c>
    </row>
    <row r="46" spans="1:3" ht="153">
      <c r="A46" s="9" t="s">
        <v>112</v>
      </c>
      <c r="B46" s="7">
        <v>760304</v>
      </c>
      <c r="C46" s="8">
        <v>25</v>
      </c>
    </row>
    <row r="47" spans="1:3" ht="242.25">
      <c r="A47" s="9" t="s">
        <v>113</v>
      </c>
      <c r="B47" s="7">
        <v>760305</v>
      </c>
      <c r="C47" s="8">
        <v>33</v>
      </c>
    </row>
    <row r="48" spans="1:3" ht="293.25">
      <c r="A48" s="9" t="s">
        <v>114</v>
      </c>
      <c r="B48" s="7">
        <v>760306</v>
      </c>
      <c r="C48" s="8">
        <v>42</v>
      </c>
    </row>
    <row r="49" spans="1:3" ht="267.75">
      <c r="A49" s="9" t="s">
        <v>115</v>
      </c>
      <c r="B49" s="7">
        <v>760307</v>
      </c>
      <c r="C49" s="8">
        <v>43</v>
      </c>
    </row>
    <row r="50" spans="1:3" ht="153">
      <c r="A50" s="9" t="s">
        <v>116</v>
      </c>
      <c r="B50" s="7">
        <v>760308</v>
      </c>
      <c r="C50" s="8">
        <v>49</v>
      </c>
    </row>
    <row r="51" spans="1:3" ht="153">
      <c r="A51" s="9" t="s">
        <v>117</v>
      </c>
      <c r="B51" s="7">
        <v>760310</v>
      </c>
      <c r="C51" s="8">
        <v>70</v>
      </c>
    </row>
    <row r="52" spans="1:3" ht="280.5">
      <c r="A52" s="9" t="s">
        <v>118</v>
      </c>
      <c r="B52" s="7">
        <v>760314</v>
      </c>
      <c r="C52" s="8"/>
    </row>
    <row r="53" spans="1:3" ht="153">
      <c r="A53" s="9" t="s">
        <v>119</v>
      </c>
      <c r="B53" s="7">
        <v>760401</v>
      </c>
      <c r="C53" s="8">
        <v>8</v>
      </c>
    </row>
    <row r="54" spans="1:3" ht="153">
      <c r="A54" s="9" t="s">
        <v>120</v>
      </c>
      <c r="B54" s="7">
        <v>760402</v>
      </c>
      <c r="C54" s="8">
        <v>12</v>
      </c>
    </row>
    <row r="55" spans="1:3" ht="153">
      <c r="A55" s="9" t="s">
        <v>121</v>
      </c>
      <c r="B55" s="7">
        <v>760403</v>
      </c>
      <c r="C55" s="8">
        <v>13</v>
      </c>
    </row>
    <row r="56" spans="1:3" ht="153">
      <c r="A56" s="10" t="s">
        <v>122</v>
      </c>
      <c r="B56" s="7">
        <v>760404</v>
      </c>
      <c r="C56" s="8">
        <v>15</v>
      </c>
    </row>
    <row r="57" spans="1:3" ht="153">
      <c r="A57" s="9" t="s">
        <v>123</v>
      </c>
      <c r="B57" s="7">
        <v>760405</v>
      </c>
      <c r="C57" s="8">
        <v>31</v>
      </c>
    </row>
    <row r="58" spans="1:3" ht="178.5">
      <c r="A58" s="9" t="s">
        <v>124</v>
      </c>
      <c r="B58" s="7">
        <v>760406</v>
      </c>
      <c r="C58" s="8">
        <v>32</v>
      </c>
    </row>
    <row r="59" spans="1:3" ht="153">
      <c r="A59" s="9" t="s">
        <v>125</v>
      </c>
      <c r="B59" s="7">
        <v>760407</v>
      </c>
      <c r="C59" s="8">
        <v>40</v>
      </c>
    </row>
    <row r="60" spans="1:3" ht="153">
      <c r="A60" s="9" t="s">
        <v>126</v>
      </c>
      <c r="B60" s="11">
        <v>760408</v>
      </c>
      <c r="C60" s="11">
        <v>53</v>
      </c>
    </row>
    <row r="61" spans="1:3" ht="153">
      <c r="A61" s="9" t="s">
        <v>127</v>
      </c>
      <c r="B61" s="7">
        <v>760409</v>
      </c>
      <c r="C61" s="8">
        <v>75</v>
      </c>
    </row>
    <row r="62" spans="1:3" ht="178.5">
      <c r="A62" s="9" t="s">
        <v>128</v>
      </c>
      <c r="B62" s="7">
        <v>760411</v>
      </c>
      <c r="C62" s="8">
        <v>96</v>
      </c>
    </row>
    <row r="63" spans="1:3" ht="153">
      <c r="A63" s="9" t="s">
        <v>129</v>
      </c>
      <c r="B63" s="7">
        <v>760412</v>
      </c>
      <c r="C63" s="8">
        <v>6</v>
      </c>
    </row>
    <row r="64" spans="1:3" ht="153">
      <c r="A64" s="9" t="s">
        <v>130</v>
      </c>
      <c r="B64" s="7">
        <v>760501</v>
      </c>
      <c r="C64" s="8">
        <v>3</v>
      </c>
    </row>
    <row r="65" spans="1:3" ht="178.5">
      <c r="A65" s="9" t="s">
        <v>131</v>
      </c>
      <c r="B65" s="7">
        <v>760502</v>
      </c>
      <c r="C65" s="8">
        <v>9</v>
      </c>
    </row>
    <row r="66" spans="1:3" ht="178.5">
      <c r="A66" s="9" t="s">
        <v>132</v>
      </c>
      <c r="B66" s="7">
        <v>760504</v>
      </c>
      <c r="C66" s="8">
        <v>30</v>
      </c>
    </row>
    <row r="67" spans="1:3" ht="153">
      <c r="A67" s="9" t="s">
        <v>133</v>
      </c>
      <c r="B67" s="7">
        <v>760505</v>
      </c>
      <c r="C67" s="8">
        <v>36</v>
      </c>
    </row>
    <row r="68" spans="1:3" ht="242.25">
      <c r="A68" s="9" t="s">
        <v>134</v>
      </c>
      <c r="B68" s="7">
        <v>760506</v>
      </c>
      <c r="C68" s="8">
        <v>37</v>
      </c>
    </row>
    <row r="69" spans="1:3" ht="178.5">
      <c r="A69" s="9" t="s">
        <v>135</v>
      </c>
      <c r="B69" s="7">
        <v>760508</v>
      </c>
      <c r="C69" s="8">
        <v>44</v>
      </c>
    </row>
    <row r="70" spans="1:3" ht="178.5">
      <c r="A70" s="9" t="s">
        <v>136</v>
      </c>
      <c r="B70" s="7">
        <v>760509</v>
      </c>
      <c r="C70" s="8">
        <v>57</v>
      </c>
    </row>
    <row r="71" spans="1:3" ht="153">
      <c r="A71" s="9" t="s">
        <v>137</v>
      </c>
      <c r="B71" s="7">
        <v>760510</v>
      </c>
      <c r="C71" s="8">
        <v>71</v>
      </c>
    </row>
    <row r="72" spans="1:3" ht="178.5">
      <c r="A72" s="9" t="s">
        <v>138</v>
      </c>
      <c r="B72" s="7">
        <v>760511</v>
      </c>
      <c r="C72" s="8">
        <v>74</v>
      </c>
    </row>
    <row r="73" spans="1:3" ht="153">
      <c r="A73" s="9" t="s">
        <v>139</v>
      </c>
      <c r="B73" s="7">
        <v>760512</v>
      </c>
      <c r="C73" s="8">
        <v>76</v>
      </c>
    </row>
    <row r="74" spans="1:3" ht="178.5">
      <c r="A74" s="9" t="s">
        <v>140</v>
      </c>
      <c r="B74" s="7">
        <v>760514</v>
      </c>
      <c r="C74" s="8">
        <v>94</v>
      </c>
    </row>
    <row r="75" spans="1:3" ht="191.25">
      <c r="A75" s="9" t="s">
        <v>141</v>
      </c>
      <c r="B75" s="7">
        <v>760516</v>
      </c>
      <c r="C75" s="8">
        <v>158</v>
      </c>
    </row>
    <row r="76" spans="1:3" ht="178.5">
      <c r="A76" s="9" t="s">
        <v>142</v>
      </c>
      <c r="B76" s="7">
        <v>760601</v>
      </c>
      <c r="C76" s="8">
        <v>6</v>
      </c>
    </row>
    <row r="77" spans="1:3" ht="191.25">
      <c r="A77" s="9" t="s">
        <v>143</v>
      </c>
      <c r="B77" s="7">
        <v>760602</v>
      </c>
      <c r="C77" s="8">
        <v>14</v>
      </c>
    </row>
    <row r="78" spans="1:3" ht="153">
      <c r="A78" s="9" t="s">
        <v>144</v>
      </c>
      <c r="B78" s="7">
        <v>760603</v>
      </c>
      <c r="C78" s="8">
        <v>16</v>
      </c>
    </row>
    <row r="79" spans="1:3" ht="178.5">
      <c r="A79" s="9" t="s">
        <v>145</v>
      </c>
      <c r="B79" s="7">
        <v>760604</v>
      </c>
      <c r="C79" s="8">
        <v>18</v>
      </c>
    </row>
    <row r="80" spans="1:3" ht="191.25">
      <c r="A80" s="9" t="s">
        <v>146</v>
      </c>
      <c r="B80" s="7">
        <v>760605</v>
      </c>
      <c r="C80" s="8">
        <v>21</v>
      </c>
    </row>
    <row r="81" spans="1:3" ht="153">
      <c r="A81" s="9" t="s">
        <v>147</v>
      </c>
      <c r="B81" s="7">
        <v>760607</v>
      </c>
      <c r="C81" s="8">
        <v>23</v>
      </c>
    </row>
    <row r="82" spans="1:3" ht="153">
      <c r="A82" s="9" t="s">
        <v>148</v>
      </c>
      <c r="B82" s="7">
        <v>760608</v>
      </c>
      <c r="C82" s="8">
        <v>28</v>
      </c>
    </row>
    <row r="83" spans="1:3" ht="153">
      <c r="A83" s="9" t="s">
        <v>149</v>
      </c>
      <c r="B83" s="7">
        <v>760609</v>
      </c>
      <c r="C83" s="8">
        <v>35</v>
      </c>
    </row>
    <row r="84" spans="1:3" ht="242.25">
      <c r="A84" s="9" t="s">
        <v>150</v>
      </c>
      <c r="B84" s="7">
        <v>760611</v>
      </c>
      <c r="C84" s="8">
        <v>85</v>
      </c>
    </row>
    <row r="85" spans="1:3" ht="153">
      <c r="A85" s="9" t="s">
        <v>151</v>
      </c>
      <c r="B85" s="7">
        <v>760612</v>
      </c>
      <c r="C85" s="8">
        <v>66</v>
      </c>
    </row>
    <row r="86" spans="1:3" ht="153">
      <c r="A86" s="9" t="s">
        <v>152</v>
      </c>
      <c r="B86" s="7">
        <v>760613</v>
      </c>
      <c r="C86" s="8">
        <v>68</v>
      </c>
    </row>
    <row r="87" spans="1:3" ht="153">
      <c r="A87" s="9" t="s">
        <v>153</v>
      </c>
      <c r="B87" s="7">
        <v>760614</v>
      </c>
      <c r="C87" s="8">
        <v>73</v>
      </c>
    </row>
    <row r="88" spans="1:3" ht="153">
      <c r="A88" s="9" t="s">
        <v>154</v>
      </c>
      <c r="B88" s="7">
        <v>760615</v>
      </c>
      <c r="C88" s="8">
        <v>78</v>
      </c>
    </row>
    <row r="89" spans="1:3" ht="178.5">
      <c r="A89" s="9" t="s">
        <v>155</v>
      </c>
      <c r="B89" s="7">
        <v>760617</v>
      </c>
      <c r="C89" s="8">
        <v>88</v>
      </c>
    </row>
    <row r="90" spans="1:3" ht="153">
      <c r="A90" s="9" t="s">
        <v>156</v>
      </c>
      <c r="B90" s="7">
        <v>760618</v>
      </c>
      <c r="C90" s="8">
        <v>89</v>
      </c>
    </row>
    <row r="91" spans="1:3" ht="127.5">
      <c r="A91" s="9" t="s">
        <v>157</v>
      </c>
      <c r="B91" s="7">
        <v>760619</v>
      </c>
      <c r="C91" s="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O32"/>
  <sheetViews>
    <sheetView zoomScalePageLayoutView="0" workbookViewId="0" topLeftCell="A22">
      <selection activeCell="A43" sqref="A43"/>
    </sheetView>
  </sheetViews>
  <sheetFormatPr defaultColWidth="9.140625" defaultRowHeight="12.75"/>
  <cols>
    <col min="2" max="2" width="14.28125" style="0" bestFit="1" customWidth="1"/>
    <col min="3" max="3" width="6.00390625" style="0" customWidth="1"/>
    <col min="4" max="4" width="10.140625" style="0" customWidth="1"/>
    <col min="5" max="6" width="6.00390625" style="0" customWidth="1"/>
    <col min="7" max="7" width="10.421875" style="0" customWidth="1"/>
    <col min="8" max="9" width="11.00390625" style="0" bestFit="1" customWidth="1"/>
    <col min="10" max="15" width="6.00390625" style="0" customWidth="1"/>
  </cols>
  <sheetData>
    <row r="1" spans="3:9" ht="12.75">
      <c r="C1" s="50" t="s">
        <v>423</v>
      </c>
      <c r="D1" s="50" t="s">
        <v>424</v>
      </c>
      <c r="E1" s="50" t="s">
        <v>425</v>
      </c>
      <c r="F1" s="50" t="s">
        <v>426</v>
      </c>
      <c r="G1" s="50" t="s">
        <v>427</v>
      </c>
      <c r="H1" s="50" t="s">
        <v>428</v>
      </c>
      <c r="I1" s="50" t="s">
        <v>459</v>
      </c>
    </row>
    <row r="2" spans="1:9" ht="12.75">
      <c r="A2" s="50" t="s">
        <v>422</v>
      </c>
      <c r="B2" s="50" t="s">
        <v>421</v>
      </c>
      <c r="C2">
        <f>SUMIF(Общее!$C6:$CO6,"=02",Общее!$C66:$CO66)</f>
        <v>0</v>
      </c>
      <c r="D2">
        <f>SUMIF(Общее!$C6:$CO6,"=03",Общее!$C66:$CO66)</f>
        <v>37163000</v>
      </c>
      <c r="E2">
        <f>SUMIF(Общее!$C6:$CO6,"=04",Общее!$C66:$CO66)</f>
        <v>0</v>
      </c>
      <c r="F2">
        <f>SUMIF(Общее!$C6:$CO6,"=05",Общее!$C66:$CO66)</f>
        <v>0</v>
      </c>
      <c r="G2">
        <f>SUMIF(Общее!$C6:$CO6,"=06",Общее!$C66:$CO66)</f>
        <v>0</v>
      </c>
      <c r="H2">
        <f>SUMIF(Общее!$C6:$CO6,"=07",Общее!$C66:$CO66)</f>
        <v>0</v>
      </c>
      <c r="I2">
        <f>SUMIF(Общее!$C6:$CO6,"=07",Общее!$C66:$CO66)</f>
        <v>0</v>
      </c>
    </row>
    <row r="3" spans="2:9" ht="12.75">
      <c r="B3" s="50" t="s">
        <v>429</v>
      </c>
      <c r="C3">
        <f>SUMIF(Общее!$C6:$CO6,"=02",Общее!$C31:$CO31)</f>
        <v>0</v>
      </c>
      <c r="D3">
        <f>SUMIF(Общее!$C6:$CO6,"=03",Общее!$C31:$CO31)</f>
        <v>147</v>
      </c>
      <c r="E3">
        <f>SUMIF(Общее!$C6:$CO6,"=04",Общее!$C31:$CO31)</f>
        <v>0</v>
      </c>
      <c r="F3">
        <f>SUMIF(Общее!$C6:$CO6,"=05",Общее!$C31:$CO31)</f>
        <v>0</v>
      </c>
      <c r="G3">
        <f>SUMIF(Общее!$C6:$CO6,"=06",Общее!$C31:$CO31)</f>
        <v>0</v>
      </c>
      <c r="H3">
        <f>SUMIF(Общее!$C6:$CO6,"=07",Общее!$C31:$CO31)</f>
        <v>0</v>
      </c>
      <c r="I3">
        <f>SUMIF(Общее!$C6:$CO6,"=07",Общее!$C31:$CO31)</f>
        <v>0</v>
      </c>
    </row>
    <row r="4" spans="1:9" ht="12.75">
      <c r="A4" s="50" t="s">
        <v>456</v>
      </c>
      <c r="B4" s="50" t="s">
        <v>457</v>
      </c>
      <c r="C4">
        <f>SUMIF(Общее!C6:CO6,"=02",Общее!$C11:$CO11)</f>
        <v>0</v>
      </c>
      <c r="D4">
        <f>SUMIF(Общее!C6:CP6,"=03",Общее!$C11:$CO11)</f>
        <v>1002</v>
      </c>
      <c r="E4">
        <f>SUMIF(Общее!D6:CQ6,"=04",Общее!$C11:$CO11)</f>
        <v>0</v>
      </c>
      <c r="F4">
        <f>SUMIF(Общее!E6:CR6,"=05",Общее!$C11:$CO11)</f>
        <v>0</v>
      </c>
      <c r="G4">
        <f>SUMIF(Общее!F6:CS6,"=06",Общее!$C11:$CO11)</f>
        <v>0</v>
      </c>
      <c r="H4">
        <f>SUMIF(Общее!G6:CT6,"=07",Общее!$C11:$CO11)</f>
        <v>0</v>
      </c>
      <c r="I4">
        <f>SUMIF(Общее!H6:CU6,"=07",Общее!$C11:$CO11)</f>
        <v>0</v>
      </c>
    </row>
    <row r="5" spans="2:8" ht="12.75">
      <c r="B5" s="50" t="s">
        <v>460</v>
      </c>
      <c r="H5">
        <f>SUMIF(Общее!G6:CT6,"=07",Общее!$C11:$CO11)</f>
        <v>0</v>
      </c>
    </row>
    <row r="6" spans="1:8" ht="12.75">
      <c r="A6" t="s">
        <v>622</v>
      </c>
      <c r="B6" s="50" t="s">
        <v>623</v>
      </c>
      <c r="H6">
        <f>SUMIF(Общее!G6:CT6,"=07",Общее!$C15:$CO15)</f>
        <v>0</v>
      </c>
    </row>
    <row r="7" spans="2:3" ht="12.75">
      <c r="B7" s="50"/>
      <c r="C7" s="50" t="s">
        <v>462</v>
      </c>
    </row>
    <row r="8" spans="1:3" ht="12.75">
      <c r="A8" s="50" t="s">
        <v>461</v>
      </c>
      <c r="B8" s="50" t="s">
        <v>460</v>
      </c>
      <c r="C8">
        <f>SUMIF(Общее!C7:CO7,"=0304",Общее!C11:CO11)</f>
        <v>0</v>
      </c>
    </row>
    <row r="9" spans="1:9" ht="12.75">
      <c r="A9" s="50"/>
      <c r="B9" s="50"/>
      <c r="C9" s="50" t="s">
        <v>423</v>
      </c>
      <c r="D9" s="50" t="s">
        <v>424</v>
      </c>
      <c r="E9" s="50" t="s">
        <v>425</v>
      </c>
      <c r="F9" s="50" t="s">
        <v>426</v>
      </c>
      <c r="G9" s="50" t="s">
        <v>427</v>
      </c>
      <c r="H9" s="50" t="s">
        <v>428</v>
      </c>
      <c r="I9" s="50" t="s">
        <v>459</v>
      </c>
    </row>
    <row r="10" spans="1:8" ht="12.75">
      <c r="A10" s="50" t="s">
        <v>463</v>
      </c>
      <c r="B10" s="50" t="s">
        <v>464</v>
      </c>
      <c r="H10">
        <f>SUMIF(Общее!$C6:$CO6,"=07",Общее!C26:CO26)</f>
        <v>0</v>
      </c>
    </row>
    <row r="11" spans="2:8" ht="12.75">
      <c r="B11" s="50" t="s">
        <v>466</v>
      </c>
      <c r="H11">
        <f>SUMIF(Общее!$C$6:$CO$6,"=07",Общее!$C30:$CO30)</f>
        <v>0</v>
      </c>
    </row>
    <row r="12" spans="2:8" ht="12.75">
      <c r="B12" s="50" t="s">
        <v>465</v>
      </c>
      <c r="H12">
        <f>SUMIF(Общее!$C$6:$CO$6,"=07",Общее!C29:CO29)</f>
        <v>0</v>
      </c>
    </row>
    <row r="14" spans="1:8" ht="12.75">
      <c r="A14" s="50" t="s">
        <v>469</v>
      </c>
      <c r="B14" s="50" t="s">
        <v>470</v>
      </c>
      <c r="H14">
        <f>SUMIF(Общее!$C$6:$CO$6,"=07",Общее!C35:CO35)</f>
        <v>0</v>
      </c>
    </row>
    <row r="15" spans="2:8" ht="12.75">
      <c r="B15" s="50" t="s">
        <v>472</v>
      </c>
      <c r="H15">
        <f>SUMIF(Общее!$C$6:$CO$6,"=07",Общее!C12:CO12)</f>
        <v>0</v>
      </c>
    </row>
    <row r="16" spans="2:8" ht="12.75">
      <c r="B16" s="50" t="s">
        <v>473</v>
      </c>
      <c r="H16">
        <f>SUMIF(Общее!$C$6:$CO$6,"=07",Общее!C13:CO13)</f>
        <v>0</v>
      </c>
    </row>
    <row r="17" spans="2:8" ht="12.75">
      <c r="B17" s="50" t="s">
        <v>471</v>
      </c>
      <c r="H17">
        <f>SUMIF(Общее!$C$6:$CO$6,"=07",Общее!C20:CO20)</f>
        <v>0</v>
      </c>
    </row>
    <row r="18" spans="2:8" ht="12.75">
      <c r="B18" s="50" t="s">
        <v>474</v>
      </c>
      <c r="H18">
        <f>SUMIF(Общее!$C$6:$CO$6,"=07",Общее!C21:CO21)</f>
        <v>0</v>
      </c>
    </row>
    <row r="20" spans="1:8" ht="12.75">
      <c r="A20" s="50" t="s">
        <v>481</v>
      </c>
      <c r="B20" s="50" t="s">
        <v>484</v>
      </c>
      <c r="H20">
        <f>SUMIF(Общее!$C$6:$CO$6,"=07",Общее!C37:CO37)</f>
        <v>0</v>
      </c>
    </row>
    <row r="21" spans="2:8" ht="12.75">
      <c r="B21" s="50" t="s">
        <v>482</v>
      </c>
      <c r="H21">
        <f>SUMIF(Общее!$C$6:$CO$6,"=07",Общее!C38:CO38)</f>
        <v>0</v>
      </c>
    </row>
    <row r="22" spans="2:8" ht="12.75">
      <c r="B22" s="50" t="s">
        <v>483</v>
      </c>
      <c r="H22">
        <f>SUMIF(Общее!$C$6:$CO$6,"=07",Общее!C39:CO39)</f>
        <v>0</v>
      </c>
    </row>
    <row r="24" spans="1:8" ht="12.75">
      <c r="A24" s="50" t="s">
        <v>494</v>
      </c>
      <c r="B24" s="50" t="s">
        <v>495</v>
      </c>
      <c r="H24">
        <f>SUMIF(Общее!$C$6:$CO$6,"=07",Общее!C48:CO48)</f>
        <v>0</v>
      </c>
    </row>
    <row r="25" spans="2:8" ht="12.75">
      <c r="B25" s="50" t="s">
        <v>496</v>
      </c>
      <c r="H25">
        <f>COUNTIF(Общее!$C$6:$CO$6,"=07")</f>
        <v>0</v>
      </c>
    </row>
    <row r="29" spans="2:15" ht="163.5" customHeight="1">
      <c r="B29" s="272"/>
      <c r="C29" s="273" t="s">
        <v>187</v>
      </c>
      <c r="D29" s="273" t="s">
        <v>188</v>
      </c>
      <c r="E29" s="273" t="s">
        <v>189</v>
      </c>
      <c r="F29" s="273" t="s">
        <v>190</v>
      </c>
      <c r="G29" s="274" t="s">
        <v>191</v>
      </c>
      <c r="H29" s="275" t="s">
        <v>193</v>
      </c>
      <c r="I29" s="275" t="s">
        <v>194</v>
      </c>
      <c r="J29" s="275" t="s">
        <v>195</v>
      </c>
      <c r="K29" s="275" t="s">
        <v>196</v>
      </c>
      <c r="L29" s="275" t="s">
        <v>197</v>
      </c>
      <c r="M29" s="275" t="s">
        <v>539</v>
      </c>
      <c r="N29" s="275" t="s">
        <v>198</v>
      </c>
      <c r="O29" s="275" t="s">
        <v>199</v>
      </c>
    </row>
    <row r="30" spans="2:15" ht="12.75">
      <c r="B30" s="104" t="s">
        <v>640</v>
      </c>
      <c r="C30" s="276">
        <f>SUMIF('Дополнительное обр-ие'!C8:AB8,"=1",'Дополнительное обр-ие'!$C$8:$AB$8)</f>
        <v>0</v>
      </c>
      <c r="D30" s="276">
        <f>SUMIF('Дополнительное обр-ие'!$C9:$AB9,"=1",'Дополнительное обр-ие'!$C$9:$AB$9)</f>
        <v>0</v>
      </c>
      <c r="E30" s="276">
        <f>SUMIF('Дополнительное обр-ие'!$C10:$AB10,"=1",'Дополнительное обр-ие'!$C$10:$AB$10)</f>
        <v>0</v>
      </c>
      <c r="F30" s="276">
        <f>SUMIF('Дополнительное обр-ие'!$C11:$AB11,"=1",'Дополнительное обр-ие'!$C$11:$AB$11)</f>
        <v>0</v>
      </c>
      <c r="G30" s="277">
        <f>SUMIF('Дополнительное обр-ие'!$C12:$AB12,"=1",'Дополнительное обр-ие'!$C$12:$AB$12)</f>
        <v>0</v>
      </c>
      <c r="H30" s="38">
        <f>SUMIF('Дополнительное обр-ие'!$C14:$AB14,"=1",'Дополнительное обр-ие'!$C$14:$AB$14)</f>
        <v>1</v>
      </c>
      <c r="I30" s="38">
        <f>SUMIF('Дополнительное обр-ие'!$C15:$AB15,"=1",'Дополнительное обр-ие'!$C$15:$AB$15)</f>
        <v>0</v>
      </c>
      <c r="J30" s="38">
        <f>SUMIF('Дополнительное обр-ие'!$C16:$AB16,"=1",'Дополнительное обр-ие'!$C$16:$AB$16)</f>
        <v>0</v>
      </c>
      <c r="K30" s="38">
        <f>SUMIF('Дополнительное обр-ие'!$C17:$AB17,"=1",'Дополнительное обр-ие'!$C$17:$AB$17)</f>
        <v>0</v>
      </c>
      <c r="L30" s="38">
        <f>SUMIF('Дополнительное обр-ие'!$C18:$AB18,"=1",'Дополнительное обр-ие'!$C$18:$AB$18)</f>
        <v>0</v>
      </c>
      <c r="M30" s="38">
        <f>SUMIF('Дополнительное обр-ие'!$C19:$AB19,"=1",'Дополнительное обр-ие'!$C$19:$AB$19)</f>
        <v>0</v>
      </c>
      <c r="N30" s="38">
        <f>SUMIF('Дополнительное обр-ие'!$C20:$AB20,"=1",'Дополнительное обр-ие'!$C$20:$AB$20)</f>
        <v>0</v>
      </c>
      <c r="O30" s="38">
        <f>SUMIF('Дополнительное обр-ие'!$C21:$AB21,"=1",'Дополнительное обр-ие'!$C$21:$AB$231)</f>
        <v>0</v>
      </c>
    </row>
    <row r="31" spans="2:15" ht="12.75">
      <c r="B31" s="104" t="s">
        <v>555</v>
      </c>
      <c r="C31" s="276">
        <f>SUMIF('Дополнительное обр-ие'!C8:AB8,"=1",'Дополнительное обр-ие'!C48:AE48)</f>
        <v>0</v>
      </c>
      <c r="D31" s="276">
        <f>SUMIF('Дополнительное обр-ие'!$C9:$AB9,"=1",'Дополнительное обр-ие'!$C$48:$AB$48)</f>
        <v>0</v>
      </c>
      <c r="E31" s="276">
        <f>SUMIF('Дополнительное обр-ие'!$C10:$AB10,"=1",'Дополнительное обр-ие'!$C$48:$AB$48)</f>
        <v>0</v>
      </c>
      <c r="F31" s="276">
        <f>SUMIF('Дополнительное обр-ие'!$C11:$AB11,"=1",'Дополнительное обр-ие'!$C$48:$AB$48)</f>
        <v>0</v>
      </c>
      <c r="G31" s="277">
        <f>SUMIF('Дополнительное обр-ие'!$C12:$AB12,"=1",'Дополнительное обр-ие'!$C$48:$AB$48)</f>
        <v>0</v>
      </c>
      <c r="H31" s="38">
        <f>SUMIF('Дополнительное обр-ие'!$C14:$AB14,"=1",'Дополнительное обр-ие'!$C$48:$AB$48)</f>
        <v>1759000</v>
      </c>
      <c r="I31" s="38">
        <f>SUMIF('Дополнительное обр-ие'!$C15:$AB15,"=1",'Дополнительное обр-ие'!$C$48:$AB$48)</f>
        <v>0</v>
      </c>
      <c r="J31" s="38">
        <f>SUMIF('Дополнительное обр-ие'!$C16:$AB16,"=1",'Дополнительное обр-ие'!$C$48:$AB$48)</f>
        <v>0</v>
      </c>
      <c r="K31" s="38">
        <f>SUMIF('Дополнительное обр-ие'!$C17:$AB17,"=1",'Дополнительное обр-ие'!$C$48:$AB$48)</f>
        <v>0</v>
      </c>
      <c r="L31" s="38">
        <f>SUMIF('Дополнительное обр-ие'!$C18:$AB18,"=1",'Дополнительное обр-ие'!$C$48:$AB$48)</f>
        <v>0</v>
      </c>
      <c r="M31" s="38">
        <f>SUMIF('Дополнительное обр-ие'!$C19:$AB19,"=1",'Дополнительное обр-ие'!$C$48:$AB$48)</f>
        <v>0</v>
      </c>
      <c r="N31" s="38">
        <f>SUMIF('Дополнительное обр-ие'!$C20:$AB20,"=1",'Дополнительное обр-ие'!$C$48:$AB$48)</f>
        <v>0</v>
      </c>
      <c r="O31" s="38">
        <f>SUMIF('Дополнительное обр-ие'!$C21:$AB21,"=1",'Дополнительное обр-ие'!$C$48:$AB$48)</f>
        <v>0</v>
      </c>
    </row>
    <row r="32" spans="2:15" ht="12.75">
      <c r="B32" s="104" t="s">
        <v>641</v>
      </c>
      <c r="C32" s="276">
        <f>SUMIF('Дополнительное обр-ие'!C8:AB8,"=1",'Дополнительное обр-ие'!$C$23:$AB$23)</f>
        <v>0</v>
      </c>
      <c r="D32" s="276">
        <f>SUMIF('Дополнительное обр-ие'!$C9:$AB9,"=1",'Дополнительное обр-ие'!$C$23:$AB$23)</f>
        <v>0</v>
      </c>
      <c r="E32" s="276">
        <f>SUMIF('Дополнительное обр-ие'!$C10:$AB10,"=1",'Дополнительное обр-ие'!$C$23:$AB$23)</f>
        <v>0</v>
      </c>
      <c r="F32" s="276">
        <f>SUMIF('Дополнительное обр-ие'!$C11:$AB11,"=1",'Дополнительное обр-ие'!$C$23:$AB$23)</f>
        <v>0</v>
      </c>
      <c r="G32" s="277">
        <f>SUMIF('Дополнительное обр-ие'!$C12:$AB12,"=1",'Дополнительное обр-ие'!$C$23:$AB$23)</f>
        <v>0</v>
      </c>
      <c r="H32" s="38">
        <f>SUMIF('Дополнительное обр-ие'!$C14:$AB14,"=1",'Дополнительное обр-ие'!$C$23:$AB$23)</f>
        <v>1080</v>
      </c>
      <c r="I32" s="38">
        <f>SUMIF('Дополнительное обр-ие'!$C15:$AB15,"=1",'Дополнительное обр-ие'!$C$23:$AB$23)</f>
        <v>0</v>
      </c>
      <c r="J32" s="38">
        <f>SUMIF('Дополнительное обр-ие'!$C16:$AB16,"=1",'Дополнительное обр-ие'!$C$23:$AB$23)</f>
        <v>0</v>
      </c>
      <c r="K32" s="38">
        <f>SUMIF('Дополнительное обр-ие'!$C17:$AB17,"=1",'Дополнительное обр-ие'!$C$23:$AB$23)</f>
        <v>0</v>
      </c>
      <c r="L32" s="38">
        <f>SUMIF('Дополнительное обр-ие'!$C18:$AB18,"=1",'Дополнительное обр-ие'!$C$23:$AB$23)</f>
        <v>0</v>
      </c>
      <c r="M32" s="38">
        <f>SUMIF('Дополнительное обр-ие'!$C19:$AB19,"=1",'Дополнительное обр-ие'!$C$23:$AB$23)</f>
        <v>0</v>
      </c>
      <c r="N32" s="38">
        <f>SUMIF('Дополнительное обр-ие'!$C20:$AB20,"=1",'Дополнительное обр-ие'!$C$23:$AB$23)</f>
        <v>0</v>
      </c>
      <c r="O32" s="38">
        <f>SUMIF('Дополнительное обр-ие'!$C21:$AB21,"=1",'Дополнительное обр-ие'!$C$23:$AB$23)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321</cp:lastModifiedBy>
  <dcterms:created xsi:type="dcterms:W3CDTF">2014-10-06T06:01:02Z</dcterms:created>
  <dcterms:modified xsi:type="dcterms:W3CDTF">2014-10-29T11:11:34Z</dcterms:modified>
  <cp:category/>
  <cp:version/>
  <cp:contentType/>
  <cp:contentStatus/>
</cp:coreProperties>
</file>